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kehoe\Dropbox\webpage\webpage\classes\"/>
    </mc:Choice>
  </mc:AlternateContent>
  <bookViews>
    <workbookView xWindow="360" yWindow="90" windowWidth="17120" windowHeight="12530" activeTab="3"/>
  </bookViews>
  <sheets>
    <sheet name="calculations" sheetId="1" r:id="rId1"/>
    <sheet name="check cases" sheetId="7" r:id="rId2"/>
    <sheet name="curves chart" sheetId="4" r:id="rId3"/>
    <sheet name="regions chart" sheetId="6" r:id="rId4"/>
  </sheets>
  <calcPr calcId="162913"/>
</workbook>
</file>

<file path=xl/calcChain.xml><?xml version="1.0" encoding="utf-8"?>
<calcChain xmlns="http://schemas.openxmlformats.org/spreadsheetml/2006/main">
  <c r="M55" i="7" l="1"/>
  <c r="M47" i="7"/>
  <c r="M34" i="7"/>
  <c r="A34" i="7"/>
  <c r="C26" i="7"/>
  <c r="M59" i="7" s="1"/>
  <c r="C33" i="7"/>
  <c r="B10" i="7"/>
  <c r="M56" i="7" s="1"/>
  <c r="B9" i="7"/>
  <c r="D26" i="7"/>
  <c r="D31" i="7"/>
  <c r="C19" i="7"/>
  <c r="N19" i="7" s="1"/>
  <c r="D19" i="7"/>
  <c r="C28" i="7"/>
  <c r="M14" i="7"/>
  <c r="M19" i="7" s="1"/>
  <c r="G19" i="7"/>
  <c r="K19" i="7"/>
  <c r="C18" i="7"/>
  <c r="D18" i="7"/>
  <c r="H18" i="7" s="1"/>
  <c r="M18" i="7"/>
  <c r="K18" i="7"/>
  <c r="G18" i="7"/>
  <c r="C17" i="7"/>
  <c r="N17" i="7" s="1"/>
  <c r="D17" i="7"/>
  <c r="K17" i="7"/>
  <c r="H17" i="7"/>
  <c r="G17" i="7"/>
  <c r="C16" i="7"/>
  <c r="D16" i="7"/>
  <c r="K16" i="7"/>
  <c r="N16" i="7"/>
  <c r="H16" i="7"/>
  <c r="G16" i="7"/>
  <c r="A51" i="1"/>
  <c r="B51" i="1" s="1"/>
  <c r="W73" i="1"/>
  <c r="A73" i="1" s="1"/>
  <c r="W74" i="1"/>
  <c r="W75" i="1"/>
  <c r="A75" i="1" s="1"/>
  <c r="B75" i="1" s="1"/>
  <c r="A72" i="1"/>
  <c r="B72" i="1" s="1"/>
  <c r="O72" i="1" s="1"/>
  <c r="B73" i="1"/>
  <c r="I73" i="1"/>
  <c r="B9" i="1"/>
  <c r="B10" i="1"/>
  <c r="B13" i="1" s="1"/>
  <c r="B12" i="1"/>
  <c r="L13" i="1"/>
  <c r="J13" i="1"/>
  <c r="A71" i="1"/>
  <c r="B71" i="1" s="1"/>
  <c r="I71" i="1" s="1"/>
  <c r="D71" i="1"/>
  <c r="E71" i="1"/>
  <c r="B29" i="1"/>
  <c r="K29" i="1"/>
  <c r="T29" i="1" s="1"/>
  <c r="I29" i="1"/>
  <c r="S29" i="1"/>
  <c r="O29" i="1"/>
  <c r="M29" i="1"/>
  <c r="A19" i="1"/>
  <c r="A20" i="1" s="1"/>
  <c r="B64" i="1"/>
  <c r="F64" i="1" s="1"/>
  <c r="O64" i="1"/>
  <c r="V64" i="1" s="1"/>
  <c r="B63" i="1"/>
  <c r="O63" i="1"/>
  <c r="V63" i="1" s="1"/>
  <c r="B62" i="1"/>
  <c r="O62" i="1" s="1"/>
  <c r="V62" i="1" s="1"/>
  <c r="M63" i="1"/>
  <c r="U63" i="1" s="1"/>
  <c r="M62" i="1"/>
  <c r="U62" i="1" s="1"/>
  <c r="A47" i="1"/>
  <c r="D47" i="1" s="1"/>
  <c r="B47" i="1"/>
  <c r="B19" i="1"/>
  <c r="K19" i="1" s="1"/>
  <c r="T19" i="1" s="1"/>
  <c r="B18" i="1"/>
  <c r="B17" i="1"/>
  <c r="K17" i="1" s="1"/>
  <c r="T17" i="1" s="1"/>
  <c r="B16" i="1"/>
  <c r="K16" i="1"/>
  <c r="T16" i="1"/>
  <c r="A33" i="1"/>
  <c r="B33" i="1" s="1"/>
  <c r="M33" i="1" s="1"/>
  <c r="I19" i="1"/>
  <c r="S19" i="1"/>
  <c r="I17" i="1"/>
  <c r="S17" i="1" s="1"/>
  <c r="I16" i="1"/>
  <c r="S16" i="1" s="1"/>
  <c r="E47" i="1"/>
  <c r="R47" i="1" s="1"/>
  <c r="F47" i="1"/>
  <c r="I47" i="1"/>
  <c r="D33" i="1"/>
  <c r="F63" i="1"/>
  <c r="E62" i="1"/>
  <c r="R62" i="1" s="1"/>
  <c r="F62" i="1"/>
  <c r="F19" i="1"/>
  <c r="F18" i="1"/>
  <c r="E17" i="1"/>
  <c r="R17" i="1" s="1"/>
  <c r="F17" i="1"/>
  <c r="F16" i="1"/>
  <c r="D64" i="1"/>
  <c r="D63" i="1"/>
  <c r="D62" i="1"/>
  <c r="D20" i="1"/>
  <c r="D19" i="1"/>
  <c r="Q19" i="1" s="1"/>
  <c r="G19" i="1"/>
  <c r="D18" i="1"/>
  <c r="G18" i="1"/>
  <c r="Q18" i="1"/>
  <c r="D17" i="1"/>
  <c r="G17" i="1"/>
  <c r="Q17" i="1"/>
  <c r="D16" i="1"/>
  <c r="Q16" i="1" s="1"/>
  <c r="G16" i="1"/>
  <c r="O19" i="1"/>
  <c r="O18" i="1"/>
  <c r="O17" i="1"/>
  <c r="M19" i="1"/>
  <c r="M18" i="1"/>
  <c r="M17" i="1"/>
  <c r="K63" i="1"/>
  <c r="I63" i="1"/>
  <c r="K62" i="1"/>
  <c r="I62" i="1"/>
  <c r="B20" i="1" l="1"/>
  <c r="A21" i="1"/>
  <c r="K20" i="1"/>
  <c r="T20" i="1" s="1"/>
  <c r="I20" i="1"/>
  <c r="S20" i="1" s="1"/>
  <c r="Q71" i="1"/>
  <c r="U71" i="1" s="1"/>
  <c r="O47" i="1"/>
  <c r="M47" i="1"/>
  <c r="U47" i="1" s="1"/>
  <c r="K33" i="1"/>
  <c r="I33" i="1"/>
  <c r="S33" i="1" s="1"/>
  <c r="O33" i="1"/>
  <c r="F33" i="1"/>
  <c r="D72" i="1"/>
  <c r="Q72" i="1" s="1"/>
  <c r="I75" i="1"/>
  <c r="E33" i="1"/>
  <c r="R33" i="1" s="1"/>
  <c r="K18" i="1"/>
  <c r="T18" i="1" s="1"/>
  <c r="I18" i="1"/>
  <c r="S18" i="1" s="1"/>
  <c r="E51" i="1"/>
  <c r="R51" i="1" s="1"/>
  <c r="G71" i="1"/>
  <c r="E16" i="1"/>
  <c r="R16" i="1" s="1"/>
  <c r="G51" i="1"/>
  <c r="G75" i="1"/>
  <c r="G73" i="1"/>
  <c r="G72" i="1"/>
  <c r="E72" i="1"/>
  <c r="G47" i="1"/>
  <c r="Q47" i="1" s="1"/>
  <c r="G33" i="1"/>
  <c r="Q33" i="1" s="1"/>
  <c r="E63" i="1"/>
  <c r="R63" i="1" s="1"/>
  <c r="E18" i="1"/>
  <c r="R18" i="1" s="1"/>
  <c r="G62" i="1"/>
  <c r="Q62" i="1" s="1"/>
  <c r="G29" i="1"/>
  <c r="E20" i="1"/>
  <c r="G64" i="1"/>
  <c r="Q64" i="1" s="1"/>
  <c r="E75" i="1"/>
  <c r="E73" i="1"/>
  <c r="E29" i="1"/>
  <c r="E64" i="1"/>
  <c r="R64" i="1" s="1"/>
  <c r="E19" i="1"/>
  <c r="R19" i="1" s="1"/>
  <c r="G63" i="1"/>
  <c r="Q63" i="1" s="1"/>
  <c r="M64" i="1"/>
  <c r="U64" i="1" s="1"/>
  <c r="F71" i="1"/>
  <c r="M51" i="1"/>
  <c r="U51" i="1" s="1"/>
  <c r="I51" i="1"/>
  <c r="D73" i="1"/>
  <c r="Q73" i="1" s="1"/>
  <c r="U73" i="1" s="1"/>
  <c r="D75" i="1"/>
  <c r="Q75" i="1" s="1"/>
  <c r="U75" i="1" s="1"/>
  <c r="F51" i="1"/>
  <c r="D51" i="1"/>
  <c r="Q51" i="1" s="1"/>
  <c r="A74" i="1"/>
  <c r="B74" i="1" s="1"/>
  <c r="G74" i="1" s="1"/>
  <c r="W76" i="1"/>
  <c r="A76" i="1" s="1"/>
  <c r="B76" i="1" s="1"/>
  <c r="G76" i="1" s="1"/>
  <c r="K47" i="1"/>
  <c r="M72" i="1"/>
  <c r="K72" i="1"/>
  <c r="T72" i="1" s="1"/>
  <c r="F74" i="1"/>
  <c r="N18" i="7"/>
  <c r="O51" i="1"/>
  <c r="V51" i="1" s="1"/>
  <c r="K51" i="1"/>
  <c r="K73" i="1"/>
  <c r="T73" i="1" s="1"/>
  <c r="K75" i="1"/>
  <c r="T75" i="1" s="1"/>
  <c r="D29" i="1"/>
  <c r="Q29" i="1" s="1"/>
  <c r="K71" i="1"/>
  <c r="T71" i="1" s="1"/>
  <c r="F72" i="1"/>
  <c r="M73" i="1"/>
  <c r="M75" i="1"/>
  <c r="M71" i="1"/>
  <c r="O73" i="1"/>
  <c r="O75" i="1"/>
  <c r="F29" i="1"/>
  <c r="O71" i="1"/>
  <c r="I72" i="1"/>
  <c r="F73" i="1"/>
  <c r="F75" i="1"/>
  <c r="M36" i="7"/>
  <c r="M45" i="7"/>
  <c r="M53" i="7"/>
  <c r="B12" i="7"/>
  <c r="H19" i="7"/>
  <c r="C31" i="7"/>
  <c r="F31" i="7" s="1"/>
  <c r="D33" i="7"/>
  <c r="M37" i="7"/>
  <c r="M39" i="7"/>
  <c r="M42" i="7"/>
  <c r="M50" i="7"/>
  <c r="M58" i="7"/>
  <c r="M16" i="7"/>
  <c r="M31" i="7"/>
  <c r="M41" i="7"/>
  <c r="M44" i="7"/>
  <c r="M52" i="7"/>
  <c r="M60" i="7"/>
  <c r="M17" i="7"/>
  <c r="D32" i="7"/>
  <c r="M32" i="7"/>
  <c r="D34" i="7"/>
  <c r="M49" i="7"/>
  <c r="M57" i="7"/>
  <c r="B13" i="7"/>
  <c r="C32" i="7"/>
  <c r="M33" i="7"/>
  <c r="C34" i="7"/>
  <c r="M38" i="7"/>
  <c r="M43" i="7"/>
  <c r="M46" i="7"/>
  <c r="M54" i="7"/>
  <c r="L14" i="7"/>
  <c r="A35" i="7"/>
  <c r="A36" i="7" s="1"/>
  <c r="M51" i="7"/>
  <c r="M35" i="7"/>
  <c r="M40" i="7"/>
  <c r="M48" i="7"/>
  <c r="C36" i="7" l="1"/>
  <c r="D36" i="7"/>
  <c r="G32" i="7"/>
  <c r="F19" i="7"/>
  <c r="F17" i="7"/>
  <c r="F16" i="7"/>
  <c r="F18" i="7"/>
  <c r="F76" i="1"/>
  <c r="K76" i="1"/>
  <c r="T76" i="1" s="1"/>
  <c r="L18" i="7"/>
  <c r="L19" i="7"/>
  <c r="L17" i="7"/>
  <c r="L16" i="7"/>
  <c r="I76" i="1"/>
  <c r="O74" i="1"/>
  <c r="M74" i="1"/>
  <c r="K74" i="1"/>
  <c r="T74" i="1" s="1"/>
  <c r="D76" i="1"/>
  <c r="Q76" i="1" s="1"/>
  <c r="W77" i="1"/>
  <c r="I16" i="7"/>
  <c r="I18" i="7"/>
  <c r="I17" i="7"/>
  <c r="I19" i="7"/>
  <c r="I74" i="1"/>
  <c r="I21" i="1"/>
  <c r="S21" i="1" s="1"/>
  <c r="A22" i="1"/>
  <c r="B21" i="1"/>
  <c r="D21" i="1"/>
  <c r="E21" i="1"/>
  <c r="K21" i="1"/>
  <c r="T21" i="1" s="1"/>
  <c r="I34" i="7"/>
  <c r="L34" i="7" s="1"/>
  <c r="F34" i="7"/>
  <c r="H34" i="7" s="1"/>
  <c r="K34" i="7" s="1"/>
  <c r="O34" i="7" s="1"/>
  <c r="Q34" i="7" s="1"/>
  <c r="R34" i="7" s="1"/>
  <c r="I33" i="7"/>
  <c r="L33" i="7" s="1"/>
  <c r="F33" i="7"/>
  <c r="H33" i="7" s="1"/>
  <c r="K33" i="7" s="1"/>
  <c r="D74" i="1"/>
  <c r="Q74" i="1" s="1"/>
  <c r="G33" i="7"/>
  <c r="R29" i="1"/>
  <c r="U72" i="1"/>
  <c r="O20" i="1"/>
  <c r="G20" i="1"/>
  <c r="Q20" i="1" s="1"/>
  <c r="M20" i="1"/>
  <c r="F20" i="1"/>
  <c r="R20" i="1" s="1"/>
  <c r="H31" i="7"/>
  <c r="K31" i="7" s="1"/>
  <c r="O31" i="7" s="1"/>
  <c r="Q31" i="7" s="1"/>
  <c r="R31" i="7" s="1"/>
  <c r="G31" i="7"/>
  <c r="I31" i="7" s="1"/>
  <c r="L31" i="7" s="1"/>
  <c r="E74" i="1"/>
  <c r="A37" i="7"/>
  <c r="D35" i="7"/>
  <c r="C35" i="7"/>
  <c r="O76" i="1"/>
  <c r="M76" i="1"/>
  <c r="G34" i="7"/>
  <c r="I32" i="7"/>
  <c r="L32" i="7" s="1"/>
  <c r="F32" i="7"/>
  <c r="H32" i="7" s="1"/>
  <c r="K32" i="7" s="1"/>
  <c r="O32" i="7" s="1"/>
  <c r="Q32" i="7" s="1"/>
  <c r="R32" i="7" s="1"/>
  <c r="E76" i="1"/>
  <c r="O33" i="7" l="1"/>
  <c r="Q33" i="7" s="1"/>
  <c r="R33" i="7" s="1"/>
  <c r="B22" i="1"/>
  <c r="A23" i="1"/>
  <c r="K22" i="1"/>
  <c r="T22" i="1" s="1"/>
  <c r="I22" i="1"/>
  <c r="S22" i="1" s="1"/>
  <c r="E22" i="1"/>
  <c r="D22" i="1"/>
  <c r="U76" i="1"/>
  <c r="G35" i="7"/>
  <c r="I35" i="7"/>
  <c r="L35" i="7" s="1"/>
  <c r="F35" i="7"/>
  <c r="H35" i="7" s="1"/>
  <c r="K35" i="7" s="1"/>
  <c r="O35" i="7" s="1"/>
  <c r="Q35" i="7" s="1"/>
  <c r="R35" i="7" s="1"/>
  <c r="I36" i="7"/>
  <c r="L36" i="7" s="1"/>
  <c r="F36" i="7"/>
  <c r="H36" i="7" s="1"/>
  <c r="K36" i="7" s="1"/>
  <c r="O36" i="7" s="1"/>
  <c r="Q36" i="7" s="1"/>
  <c r="R36" i="7" s="1"/>
  <c r="C37" i="7"/>
  <c r="D37" i="7"/>
  <c r="G36" i="7"/>
  <c r="A38" i="7"/>
  <c r="Q21" i="1"/>
  <c r="U74" i="1"/>
  <c r="F21" i="1"/>
  <c r="R21" i="1" s="1"/>
  <c r="G21" i="1"/>
  <c r="M21" i="1"/>
  <c r="O21" i="1"/>
  <c r="A77" i="1"/>
  <c r="W78" i="1"/>
  <c r="F37" i="7" l="1"/>
  <c r="D38" i="7"/>
  <c r="C38" i="7"/>
  <c r="A39" i="7"/>
  <c r="R22" i="1"/>
  <c r="K23" i="1"/>
  <c r="T23" i="1" s="1"/>
  <c r="A24" i="1"/>
  <c r="B23" i="1"/>
  <c r="D23" i="1"/>
  <c r="E23" i="1"/>
  <c r="Q22" i="1"/>
  <c r="W80" i="1"/>
  <c r="A80" i="1" s="1"/>
  <c r="A78" i="1"/>
  <c r="W79" i="1"/>
  <c r="A79" i="1" s="1"/>
  <c r="B77" i="1"/>
  <c r="K77" i="1"/>
  <c r="T77" i="1" s="1"/>
  <c r="D77" i="1"/>
  <c r="E77" i="1"/>
  <c r="I77" i="1"/>
  <c r="F22" i="1"/>
  <c r="M22" i="1"/>
  <c r="G22" i="1"/>
  <c r="O22" i="1"/>
  <c r="G37" i="7"/>
  <c r="I37" i="7" s="1"/>
  <c r="L37" i="7" s="1"/>
  <c r="H37" i="7"/>
  <c r="K37" i="7" s="1"/>
  <c r="G38" i="7" l="1"/>
  <c r="I38" i="7" s="1"/>
  <c r="L38" i="7" s="1"/>
  <c r="O77" i="1"/>
  <c r="F77" i="1"/>
  <c r="G77" i="1"/>
  <c r="M77" i="1"/>
  <c r="O37" i="7"/>
  <c r="Q37" i="7" s="1"/>
  <c r="R37" i="7" s="1"/>
  <c r="F38" i="7"/>
  <c r="H38" i="7" s="1"/>
  <c r="K38" i="7" s="1"/>
  <c r="O38" i="7" s="1"/>
  <c r="Q38" i="7" s="1"/>
  <c r="R38" i="7" s="1"/>
  <c r="B79" i="1"/>
  <c r="K79" i="1"/>
  <c r="T79" i="1" s="1"/>
  <c r="D79" i="1"/>
  <c r="I79" i="1"/>
  <c r="E79" i="1"/>
  <c r="F23" i="1"/>
  <c r="R23" i="1" s="1"/>
  <c r="M23" i="1"/>
  <c r="G23" i="1"/>
  <c r="Q23" i="1" s="1"/>
  <c r="O23" i="1"/>
  <c r="B78" i="1"/>
  <c r="K78" i="1"/>
  <c r="T78" i="1" s="1"/>
  <c r="D78" i="1"/>
  <c r="E78" i="1"/>
  <c r="I78" i="1"/>
  <c r="I23" i="1"/>
  <c r="S23" i="1" s="1"/>
  <c r="B80" i="1"/>
  <c r="K80" i="1" s="1"/>
  <c r="T80" i="1" s="1"/>
  <c r="E80" i="1"/>
  <c r="D80" i="1"/>
  <c r="I80" i="1"/>
  <c r="Q77" i="1"/>
  <c r="U77" i="1" s="1"/>
  <c r="C39" i="7"/>
  <c r="D39" i="7"/>
  <c r="A40" i="7"/>
  <c r="W81" i="1"/>
  <c r="B24" i="1"/>
  <c r="A25" i="1"/>
  <c r="D24" i="1"/>
  <c r="E24" i="1"/>
  <c r="F24" i="1" l="1"/>
  <c r="G24" i="1"/>
  <c r="M24" i="1"/>
  <c r="O24" i="1"/>
  <c r="B25" i="1"/>
  <c r="I25" i="1"/>
  <c r="S25" i="1" s="1"/>
  <c r="K25" i="1"/>
  <c r="T25" i="1" s="1"/>
  <c r="A26" i="1"/>
  <c r="D25" i="1"/>
  <c r="E25" i="1"/>
  <c r="G39" i="7"/>
  <c r="I24" i="1"/>
  <c r="S24" i="1" s="1"/>
  <c r="Q78" i="1"/>
  <c r="U78" i="1" s="1"/>
  <c r="A81" i="1"/>
  <c r="W82" i="1"/>
  <c r="A82" i="1" s="1"/>
  <c r="Q80" i="1"/>
  <c r="U80" i="1" s="1"/>
  <c r="Q79" i="1"/>
  <c r="U79" i="1" s="1"/>
  <c r="G78" i="1"/>
  <c r="O78" i="1"/>
  <c r="M78" i="1"/>
  <c r="F78" i="1"/>
  <c r="R24" i="1"/>
  <c r="D40" i="7"/>
  <c r="A42" i="7"/>
  <c r="C40" i="7"/>
  <c r="A41" i="7"/>
  <c r="M79" i="1"/>
  <c r="O79" i="1"/>
  <c r="G79" i="1"/>
  <c r="F79" i="1"/>
  <c r="Q24" i="1"/>
  <c r="F80" i="1"/>
  <c r="M80" i="1"/>
  <c r="O80" i="1"/>
  <c r="G80" i="1"/>
  <c r="K24" i="1"/>
  <c r="T24" i="1" s="1"/>
  <c r="I39" i="7"/>
  <c r="L39" i="7" s="1"/>
  <c r="F39" i="7"/>
  <c r="H39" i="7" s="1"/>
  <c r="K39" i="7" s="1"/>
  <c r="O39" i="7" s="1"/>
  <c r="Q39" i="7" s="1"/>
  <c r="R39" i="7" s="1"/>
  <c r="G40" i="7" l="1"/>
  <c r="I40" i="7" s="1"/>
  <c r="L40" i="7" s="1"/>
  <c r="B26" i="1"/>
  <c r="K26" i="1"/>
  <c r="T26" i="1" s="1"/>
  <c r="A27" i="1"/>
  <c r="I26" i="1"/>
  <c r="S26" i="1" s="1"/>
  <c r="D26" i="1"/>
  <c r="E26" i="1"/>
  <c r="F40" i="7"/>
  <c r="H40" i="7" s="1"/>
  <c r="K40" i="7" s="1"/>
  <c r="O40" i="7" s="1"/>
  <c r="Q40" i="7" s="1"/>
  <c r="R40" i="7" s="1"/>
  <c r="B82" i="1"/>
  <c r="D82" i="1"/>
  <c r="I82" i="1"/>
  <c r="E82" i="1"/>
  <c r="K82" i="1"/>
  <c r="T82" i="1" s="1"/>
  <c r="F25" i="1"/>
  <c r="O25" i="1"/>
  <c r="G25" i="1"/>
  <c r="M25" i="1"/>
  <c r="C42" i="7"/>
  <c r="D42" i="7"/>
  <c r="W83" i="1"/>
  <c r="R25" i="1"/>
  <c r="C41" i="7"/>
  <c r="D41" i="7"/>
  <c r="A43" i="7"/>
  <c r="B81" i="1"/>
  <c r="D81" i="1"/>
  <c r="E81" i="1"/>
  <c r="Q25" i="1"/>
  <c r="O81" i="1" l="1"/>
  <c r="F81" i="1"/>
  <c r="G81" i="1"/>
  <c r="M81" i="1"/>
  <c r="D43" i="7"/>
  <c r="C43" i="7"/>
  <c r="F42" i="7"/>
  <c r="A28" i="1"/>
  <c r="I27" i="1"/>
  <c r="S27" i="1" s="1"/>
  <c r="B27" i="1"/>
  <c r="D27" i="1"/>
  <c r="E27" i="1"/>
  <c r="A83" i="1"/>
  <c r="W84" i="1"/>
  <c r="G42" i="7"/>
  <c r="I42" i="7" s="1"/>
  <c r="L42" i="7" s="1"/>
  <c r="H42" i="7"/>
  <c r="K42" i="7" s="1"/>
  <c r="Q82" i="1"/>
  <c r="U82" i="1" s="1"/>
  <c r="F41" i="7"/>
  <c r="H41" i="7" s="1"/>
  <c r="K41" i="7" s="1"/>
  <c r="M82" i="1"/>
  <c r="O82" i="1"/>
  <c r="G82" i="1"/>
  <c r="F82" i="1"/>
  <c r="G26" i="1"/>
  <c r="Q26" i="1" s="1"/>
  <c r="O26" i="1"/>
  <c r="F26" i="1"/>
  <c r="R26" i="1" s="1"/>
  <c r="M26" i="1"/>
  <c r="Q81" i="1"/>
  <c r="U81" i="1" s="1"/>
  <c r="K81" i="1"/>
  <c r="T81" i="1" s="1"/>
  <c r="G41" i="7"/>
  <c r="I41" i="7" s="1"/>
  <c r="L41" i="7" s="1"/>
  <c r="I81" i="1"/>
  <c r="A44" i="7"/>
  <c r="O41" i="7" l="1"/>
  <c r="Q41" i="7" s="1"/>
  <c r="R41" i="7" s="1"/>
  <c r="C44" i="7"/>
  <c r="D44" i="7"/>
  <c r="F27" i="1"/>
  <c r="O27" i="1"/>
  <c r="M27" i="1"/>
  <c r="G27" i="1"/>
  <c r="A45" i="7"/>
  <c r="F43" i="7"/>
  <c r="O42" i="7"/>
  <c r="Q42" i="7" s="1"/>
  <c r="R42" i="7" s="1"/>
  <c r="A30" i="1"/>
  <c r="B28" i="1"/>
  <c r="K28" i="1" s="1"/>
  <c r="T28" i="1" s="1"/>
  <c r="D28" i="1"/>
  <c r="E28" i="1"/>
  <c r="A84" i="1"/>
  <c r="W85" i="1"/>
  <c r="K27" i="1"/>
  <c r="T27" i="1" s="1"/>
  <c r="B83" i="1"/>
  <c r="I83" i="1"/>
  <c r="D83" i="1"/>
  <c r="E83" i="1"/>
  <c r="R27" i="1"/>
  <c r="H43" i="7"/>
  <c r="K43" i="7" s="1"/>
  <c r="G43" i="7"/>
  <c r="I43" i="7" s="1"/>
  <c r="L43" i="7" s="1"/>
  <c r="Q27" i="1"/>
  <c r="O28" i="1" l="1"/>
  <c r="F28" i="1"/>
  <c r="G28" i="1"/>
  <c r="M28" i="1"/>
  <c r="O83" i="1"/>
  <c r="G83" i="1"/>
  <c r="Q83" i="1" s="1"/>
  <c r="U83" i="1" s="1"/>
  <c r="M83" i="1"/>
  <c r="F83" i="1"/>
  <c r="I28" i="1"/>
  <c r="S28" i="1" s="1"/>
  <c r="B30" i="1"/>
  <c r="K30" i="1"/>
  <c r="D30" i="1"/>
  <c r="A31" i="1"/>
  <c r="E30" i="1"/>
  <c r="O43" i="7"/>
  <c r="Q43" i="7" s="1"/>
  <c r="R43" i="7" s="1"/>
  <c r="B84" i="1"/>
  <c r="E84" i="1"/>
  <c r="D84" i="1"/>
  <c r="I84" i="1"/>
  <c r="K84" i="1"/>
  <c r="T84" i="1" s="1"/>
  <c r="F44" i="7"/>
  <c r="H44" i="7" s="1"/>
  <c r="K44" i="7" s="1"/>
  <c r="O44" i="7" s="1"/>
  <c r="Q44" i="7" s="1"/>
  <c r="R44" i="7" s="1"/>
  <c r="I44" i="7"/>
  <c r="L44" i="7" s="1"/>
  <c r="K83" i="1"/>
  <c r="T83" i="1" s="1"/>
  <c r="G44" i="7"/>
  <c r="A85" i="1"/>
  <c r="W86" i="1"/>
  <c r="R28" i="1"/>
  <c r="Q28" i="1"/>
  <c r="A47" i="7"/>
  <c r="C45" i="7"/>
  <c r="D45" i="7"/>
  <c r="A46" i="7"/>
  <c r="A86" i="1" l="1"/>
  <c r="W87" i="1"/>
  <c r="C47" i="7"/>
  <c r="D47" i="7"/>
  <c r="A49" i="7"/>
  <c r="D46" i="7"/>
  <c r="A48" i="7"/>
  <c r="C46" i="7"/>
  <c r="B85" i="1"/>
  <c r="E85" i="1"/>
  <c r="D85" i="1"/>
  <c r="I85" i="1"/>
  <c r="K85" i="1"/>
  <c r="T85" i="1" s="1"/>
  <c r="F30" i="1"/>
  <c r="G30" i="1"/>
  <c r="Q30" i="1" s="1"/>
  <c r="M30" i="1"/>
  <c r="O30" i="1"/>
  <c r="R30" i="1"/>
  <c r="I45" i="7"/>
  <c r="L45" i="7" s="1"/>
  <c r="F45" i="7"/>
  <c r="I30" i="1"/>
  <c r="S30" i="1" s="1"/>
  <c r="A32" i="1"/>
  <c r="D31" i="1"/>
  <c r="B31" i="1"/>
  <c r="K31" i="1"/>
  <c r="E31" i="1"/>
  <c r="O84" i="1"/>
  <c r="M84" i="1"/>
  <c r="G84" i="1"/>
  <c r="Q84" i="1" s="1"/>
  <c r="U84" i="1" s="1"/>
  <c r="F84" i="1"/>
  <c r="G45" i="7"/>
  <c r="H45" i="7"/>
  <c r="K45" i="7" s="1"/>
  <c r="C49" i="7" l="1"/>
  <c r="D49" i="7"/>
  <c r="O45" i="7"/>
  <c r="Q45" i="7" s="1"/>
  <c r="R45" i="7" s="1"/>
  <c r="G47" i="7"/>
  <c r="R31" i="1"/>
  <c r="Q85" i="1"/>
  <c r="U85" i="1" s="1"/>
  <c r="F31" i="1"/>
  <c r="O31" i="1"/>
  <c r="G31" i="1"/>
  <c r="M31" i="1"/>
  <c r="A87" i="1"/>
  <c r="W89" i="1"/>
  <c r="A89" i="1" s="1"/>
  <c r="H46" i="7"/>
  <c r="K46" i="7" s="1"/>
  <c r="G46" i="7"/>
  <c r="I46" i="7" s="1"/>
  <c r="L46" i="7" s="1"/>
  <c r="A34" i="1"/>
  <c r="B32" i="1"/>
  <c r="I32" i="1"/>
  <c r="S32" i="1" s="1"/>
  <c r="E32" i="1"/>
  <c r="D32" i="1"/>
  <c r="K32" i="1"/>
  <c r="A50" i="7"/>
  <c r="D48" i="7"/>
  <c r="C48" i="7"/>
  <c r="W88" i="1"/>
  <c r="I47" i="7"/>
  <c r="L47" i="7" s="1"/>
  <c r="F47" i="7"/>
  <c r="H47" i="7" s="1"/>
  <c r="K47" i="7" s="1"/>
  <c r="O47" i="7" s="1"/>
  <c r="Q47" i="7" s="1"/>
  <c r="R47" i="7" s="1"/>
  <c r="Q31" i="1"/>
  <c r="M85" i="1"/>
  <c r="F85" i="1"/>
  <c r="G85" i="1"/>
  <c r="O85" i="1"/>
  <c r="I31" i="1"/>
  <c r="S31" i="1" s="1"/>
  <c r="B86" i="1"/>
  <c r="K86" i="1"/>
  <c r="T86" i="1" s="1"/>
  <c r="E86" i="1"/>
  <c r="D86" i="1"/>
  <c r="F46" i="7"/>
  <c r="F48" i="7" l="1"/>
  <c r="C50" i="7"/>
  <c r="D50" i="7"/>
  <c r="B89" i="1"/>
  <c r="I89" i="1" s="1"/>
  <c r="D89" i="1"/>
  <c r="K89" i="1"/>
  <c r="T89" i="1" s="1"/>
  <c r="E89" i="1"/>
  <c r="Q32" i="1"/>
  <c r="B87" i="1"/>
  <c r="I87" i="1" s="1"/>
  <c r="E87" i="1"/>
  <c r="D87" i="1"/>
  <c r="R32" i="1"/>
  <c r="A51" i="7"/>
  <c r="F86" i="1"/>
  <c r="G86" i="1"/>
  <c r="Q86" i="1" s="1"/>
  <c r="U86" i="1" s="1"/>
  <c r="M86" i="1"/>
  <c r="O86" i="1"/>
  <c r="W90" i="1"/>
  <c r="A90" i="1" s="1"/>
  <c r="A88" i="1"/>
  <c r="H48" i="7"/>
  <c r="K48" i="7" s="1"/>
  <c r="G48" i="7"/>
  <c r="I48" i="7" s="1"/>
  <c r="L48" i="7" s="1"/>
  <c r="F32" i="1"/>
  <c r="M32" i="1"/>
  <c r="G32" i="1"/>
  <c r="O32" i="1"/>
  <c r="F49" i="7"/>
  <c r="O46" i="7"/>
  <c r="Q46" i="7" s="1"/>
  <c r="R46" i="7" s="1"/>
  <c r="I86" i="1"/>
  <c r="B34" i="1"/>
  <c r="A35" i="1"/>
  <c r="D34" i="1"/>
  <c r="I34" i="1"/>
  <c r="K34" i="1"/>
  <c r="E34" i="1"/>
  <c r="H49" i="7"/>
  <c r="K49" i="7" s="1"/>
  <c r="G49" i="7"/>
  <c r="I49" i="7" s="1"/>
  <c r="L49" i="7" s="1"/>
  <c r="O49" i="7" l="1"/>
  <c r="Q49" i="7" s="1"/>
  <c r="R49" i="7" s="1"/>
  <c r="G50" i="7"/>
  <c r="O48" i="7"/>
  <c r="Q48" i="7" s="1"/>
  <c r="R48" i="7" s="1"/>
  <c r="C51" i="7"/>
  <c r="D51" i="7"/>
  <c r="F87" i="1"/>
  <c r="O87" i="1"/>
  <c r="M87" i="1"/>
  <c r="G87" i="1"/>
  <c r="B88" i="1"/>
  <c r="E88" i="1"/>
  <c r="D88" i="1"/>
  <c r="K88" i="1"/>
  <c r="T88" i="1" s="1"/>
  <c r="I50" i="7"/>
  <c r="L50" i="7" s="1"/>
  <c r="F50" i="7"/>
  <c r="H50" i="7" s="1"/>
  <c r="K50" i="7" s="1"/>
  <c r="O50" i="7" s="1"/>
  <c r="Q50" i="7" s="1"/>
  <c r="R50" i="7" s="1"/>
  <c r="Q87" i="1"/>
  <c r="A36" i="1"/>
  <c r="B35" i="1"/>
  <c r="D35" i="1"/>
  <c r="E35" i="1"/>
  <c r="B90" i="1"/>
  <c r="E90" i="1"/>
  <c r="I90" i="1"/>
  <c r="K90" i="1"/>
  <c r="T90" i="1" s="1"/>
  <c r="D90" i="1"/>
  <c r="W91" i="1"/>
  <c r="A52" i="7"/>
  <c r="F34" i="1"/>
  <c r="R34" i="1" s="1"/>
  <c r="M34" i="1"/>
  <c r="O34" i="1"/>
  <c r="G34" i="1"/>
  <c r="Q34" i="1" s="1"/>
  <c r="K87" i="1"/>
  <c r="T87" i="1" s="1"/>
  <c r="G89" i="1"/>
  <c r="Q89" i="1" s="1"/>
  <c r="U89" i="1" s="1"/>
  <c r="M89" i="1"/>
  <c r="F89" i="1"/>
  <c r="O89" i="1"/>
  <c r="F35" i="1" l="1"/>
  <c r="O35" i="1"/>
  <c r="G35" i="1"/>
  <c r="M35" i="1"/>
  <c r="G88" i="1"/>
  <c r="Q88" i="1" s="1"/>
  <c r="U88" i="1" s="1"/>
  <c r="M88" i="1"/>
  <c r="F88" i="1"/>
  <c r="O88" i="1"/>
  <c r="F51" i="7"/>
  <c r="B36" i="1"/>
  <c r="A37" i="1"/>
  <c r="D36" i="1"/>
  <c r="K36" i="1"/>
  <c r="I36" i="1"/>
  <c r="E36" i="1"/>
  <c r="U87" i="1"/>
  <c r="R35" i="1"/>
  <c r="C52" i="7"/>
  <c r="D52" i="7"/>
  <c r="A53" i="7"/>
  <c r="K35" i="1"/>
  <c r="A91" i="1"/>
  <c r="W92" i="1"/>
  <c r="A92" i="1" s="1"/>
  <c r="I35" i="1"/>
  <c r="H51" i="7"/>
  <c r="K51" i="7" s="1"/>
  <c r="G51" i="7"/>
  <c r="I51" i="7" s="1"/>
  <c r="L51" i="7" s="1"/>
  <c r="G90" i="1"/>
  <c r="Q90" i="1" s="1"/>
  <c r="U90" i="1" s="1"/>
  <c r="F90" i="1"/>
  <c r="O90" i="1"/>
  <c r="M90" i="1"/>
  <c r="Q35" i="1"/>
  <c r="I88" i="1"/>
  <c r="F52" i="7" l="1"/>
  <c r="H52" i="7" s="1"/>
  <c r="K52" i="7" s="1"/>
  <c r="A38" i="1"/>
  <c r="B37" i="1"/>
  <c r="D37" i="1"/>
  <c r="K37" i="1"/>
  <c r="I37" i="1"/>
  <c r="E37" i="1"/>
  <c r="G52" i="7"/>
  <c r="I52" i="7" s="1"/>
  <c r="L52" i="7" s="1"/>
  <c r="F36" i="1"/>
  <c r="R36" i="1" s="1"/>
  <c r="O36" i="1"/>
  <c r="G36" i="1"/>
  <c r="Q36" i="1" s="1"/>
  <c r="M36" i="1"/>
  <c r="A55" i="7"/>
  <c r="C53" i="7"/>
  <c r="D53" i="7"/>
  <c r="A54" i="7"/>
  <c r="W93" i="1"/>
  <c r="A93" i="1" s="1"/>
  <c r="O51" i="7"/>
  <c r="Q51" i="7" s="1"/>
  <c r="R51" i="7" s="1"/>
  <c r="B92" i="1"/>
  <c r="D92" i="1"/>
  <c r="E92" i="1"/>
  <c r="B91" i="1"/>
  <c r="I91" i="1"/>
  <c r="K91" i="1"/>
  <c r="T91" i="1" s="1"/>
  <c r="E91" i="1"/>
  <c r="D91" i="1"/>
  <c r="O52" i="7" l="1"/>
  <c r="Q52" i="7" s="1"/>
  <c r="R52" i="7" s="1"/>
  <c r="C55" i="7"/>
  <c r="D55" i="7"/>
  <c r="R37" i="1"/>
  <c r="M92" i="1"/>
  <c r="G92" i="1"/>
  <c r="O92" i="1"/>
  <c r="F92" i="1"/>
  <c r="B93" i="1"/>
  <c r="K93" i="1"/>
  <c r="T93" i="1" s="1"/>
  <c r="I93" i="1"/>
  <c r="D93" i="1"/>
  <c r="E93" i="1"/>
  <c r="Q92" i="1"/>
  <c r="U92" i="1" s="1"/>
  <c r="D54" i="7"/>
  <c r="A56" i="7"/>
  <c r="C54" i="7"/>
  <c r="O37" i="1"/>
  <c r="G37" i="1"/>
  <c r="Q37" i="1" s="1"/>
  <c r="M37" i="1"/>
  <c r="F37" i="1"/>
  <c r="B38" i="1"/>
  <c r="A39" i="1"/>
  <c r="K38" i="1"/>
  <c r="I38" i="1"/>
  <c r="D38" i="1"/>
  <c r="E38" i="1"/>
  <c r="K92" i="1"/>
  <c r="T92" i="1" s="1"/>
  <c r="I53" i="7"/>
  <c r="L53" i="7" s="1"/>
  <c r="F53" i="7"/>
  <c r="M91" i="1"/>
  <c r="O91" i="1"/>
  <c r="G91" i="1"/>
  <c r="Q91" i="1" s="1"/>
  <c r="U91" i="1" s="1"/>
  <c r="F91" i="1"/>
  <c r="I92" i="1"/>
  <c r="G53" i="7"/>
  <c r="H53" i="7"/>
  <c r="K53" i="7" s="1"/>
  <c r="O53" i="7" s="1"/>
  <c r="Q53" i="7" s="1"/>
  <c r="R53" i="7" s="1"/>
  <c r="G54" i="7" l="1"/>
  <c r="Q93" i="1"/>
  <c r="U93" i="1" s="1"/>
  <c r="D56" i="7"/>
  <c r="C56" i="7"/>
  <c r="A57" i="7"/>
  <c r="D39" i="1"/>
  <c r="B39" i="1"/>
  <c r="A40" i="1"/>
  <c r="K39" i="1"/>
  <c r="I39" i="1"/>
  <c r="E39" i="1"/>
  <c r="O93" i="1"/>
  <c r="M93" i="1"/>
  <c r="F93" i="1"/>
  <c r="G93" i="1"/>
  <c r="F38" i="1"/>
  <c r="O38" i="1"/>
  <c r="M38" i="1"/>
  <c r="G38" i="1"/>
  <c r="Q38" i="1" s="1"/>
  <c r="F54" i="7"/>
  <c r="H54" i="7" s="1"/>
  <c r="K54" i="7" s="1"/>
  <c r="O54" i="7" s="1"/>
  <c r="Q54" i="7" s="1"/>
  <c r="R54" i="7" s="1"/>
  <c r="I54" i="7"/>
  <c r="L54" i="7" s="1"/>
  <c r="F55" i="7"/>
  <c r="G55" i="7"/>
  <c r="I55" i="7" s="1"/>
  <c r="L55" i="7" s="1"/>
  <c r="H55" i="7"/>
  <c r="K55" i="7" s="1"/>
  <c r="R38" i="1"/>
  <c r="C57" i="7" l="1"/>
  <c r="D57" i="7"/>
  <c r="A58" i="7"/>
  <c r="A59" i="7" s="1"/>
  <c r="I56" i="7"/>
  <c r="L56" i="7" s="1"/>
  <c r="F56" i="7"/>
  <c r="H56" i="7" s="1"/>
  <c r="K56" i="7" s="1"/>
  <c r="O56" i="7" s="1"/>
  <c r="Q56" i="7" s="1"/>
  <c r="R56" i="7" s="1"/>
  <c r="G56" i="7"/>
  <c r="O55" i="7"/>
  <c r="Q55" i="7" s="1"/>
  <c r="R55" i="7" s="1"/>
  <c r="F39" i="1"/>
  <c r="R39" i="1" s="1"/>
  <c r="M39" i="1"/>
  <c r="G39" i="1"/>
  <c r="O39" i="1"/>
  <c r="B40" i="1"/>
  <c r="A41" i="1"/>
  <c r="I40" i="1"/>
  <c r="D40" i="1"/>
  <c r="K40" i="1"/>
  <c r="E40" i="1"/>
  <c r="Q39" i="1"/>
  <c r="C59" i="7" l="1"/>
  <c r="D59" i="7"/>
  <c r="A60" i="7"/>
  <c r="F57" i="7"/>
  <c r="H57" i="7" s="1"/>
  <c r="K57" i="7" s="1"/>
  <c r="O57" i="7" s="1"/>
  <c r="Q57" i="7" s="1"/>
  <c r="R57" i="7" s="1"/>
  <c r="A42" i="1"/>
  <c r="B41" i="1"/>
  <c r="D41" i="1"/>
  <c r="I41" i="1"/>
  <c r="K41" i="1"/>
  <c r="E41" i="1"/>
  <c r="G57" i="7"/>
  <c r="I57" i="7" s="1"/>
  <c r="L57" i="7" s="1"/>
  <c r="C58" i="7"/>
  <c r="D58" i="7"/>
  <c r="F40" i="1"/>
  <c r="R40" i="1" s="1"/>
  <c r="M40" i="1"/>
  <c r="O40" i="1"/>
  <c r="G40" i="1"/>
  <c r="Q40" i="1" s="1"/>
  <c r="G58" i="7" l="1"/>
  <c r="B42" i="1"/>
  <c r="A43" i="1"/>
  <c r="I42" i="1"/>
  <c r="K42" i="1"/>
  <c r="D42" i="1"/>
  <c r="E42" i="1"/>
  <c r="C60" i="7"/>
  <c r="D60" i="7"/>
  <c r="Q41" i="1"/>
  <c r="F59" i="7"/>
  <c r="H59" i="7" s="1"/>
  <c r="K59" i="7" s="1"/>
  <c r="O59" i="7" s="1"/>
  <c r="Q59" i="7" s="1"/>
  <c r="R59" i="7" s="1"/>
  <c r="I58" i="7"/>
  <c r="L58" i="7" s="1"/>
  <c r="F58" i="7"/>
  <c r="H58" i="7" s="1"/>
  <c r="K58" i="7" s="1"/>
  <c r="O58" i="7" s="1"/>
  <c r="Q58" i="7" s="1"/>
  <c r="R58" i="7" s="1"/>
  <c r="G41" i="1"/>
  <c r="M41" i="1"/>
  <c r="F41" i="1"/>
  <c r="R41" i="1" s="1"/>
  <c r="O41" i="1"/>
  <c r="G59" i="7"/>
  <c r="I59" i="7" s="1"/>
  <c r="L59" i="7" s="1"/>
  <c r="A44" i="1" l="1"/>
  <c r="B43" i="1"/>
  <c r="D43" i="1"/>
  <c r="I43" i="1"/>
  <c r="K43" i="1"/>
  <c r="E43" i="1"/>
  <c r="F60" i="7"/>
  <c r="H60" i="7" s="1"/>
  <c r="K60" i="7" s="1"/>
  <c r="G60" i="7"/>
  <c r="I60" i="7" s="1"/>
  <c r="L60" i="7" s="1"/>
  <c r="F42" i="1"/>
  <c r="R42" i="1" s="1"/>
  <c r="M42" i="1"/>
  <c r="O42" i="1"/>
  <c r="G42" i="1"/>
  <c r="Q42" i="1" s="1"/>
  <c r="O60" i="7" l="1"/>
  <c r="Q60" i="7" s="1"/>
  <c r="R60" i="7" s="1"/>
  <c r="O43" i="1"/>
  <c r="F43" i="1"/>
  <c r="G43" i="1"/>
  <c r="Q43" i="1" s="1"/>
  <c r="M43" i="1"/>
  <c r="B44" i="1"/>
  <c r="A45" i="1"/>
  <c r="D44" i="1"/>
  <c r="E44" i="1"/>
  <c r="R43" i="1"/>
  <c r="A46" i="1" l="1"/>
  <c r="B45" i="1"/>
  <c r="K45" i="1"/>
  <c r="I45" i="1"/>
  <c r="D45" i="1"/>
  <c r="E45" i="1"/>
  <c r="F44" i="1"/>
  <c r="R44" i="1" s="1"/>
  <c r="G44" i="1"/>
  <c r="O44" i="1"/>
  <c r="M44" i="1"/>
  <c r="K44" i="1"/>
  <c r="I44" i="1"/>
  <c r="Q44" i="1"/>
  <c r="G45" i="1" l="1"/>
  <c r="Q45" i="1" s="1"/>
  <c r="O45" i="1"/>
  <c r="F45" i="1"/>
  <c r="R45" i="1" s="1"/>
  <c r="M45" i="1"/>
  <c r="B46" i="1"/>
  <c r="I46" i="1" s="1"/>
  <c r="A48" i="1"/>
  <c r="D46" i="1"/>
  <c r="E46" i="1"/>
  <c r="D48" i="1" l="1"/>
  <c r="B48" i="1"/>
  <c r="K48" i="1"/>
  <c r="A49" i="1"/>
  <c r="I48" i="1"/>
  <c r="E48" i="1"/>
  <c r="Q46" i="1"/>
  <c r="F46" i="1"/>
  <c r="R46" i="1" s="1"/>
  <c r="O46" i="1"/>
  <c r="M46" i="1"/>
  <c r="G46" i="1"/>
  <c r="K46" i="1"/>
  <c r="A50" i="1" l="1"/>
  <c r="B49" i="1"/>
  <c r="D49" i="1"/>
  <c r="I49" i="1"/>
  <c r="K49" i="1"/>
  <c r="E49" i="1"/>
  <c r="M48" i="1"/>
  <c r="U48" i="1" s="1"/>
  <c r="F48" i="1"/>
  <c r="R48" i="1" s="1"/>
  <c r="G48" i="1"/>
  <c r="O48" i="1"/>
  <c r="Q48" i="1"/>
  <c r="M49" i="1" l="1"/>
  <c r="U49" i="1" s="1"/>
  <c r="F49" i="1"/>
  <c r="R49" i="1" s="1"/>
  <c r="G49" i="1"/>
  <c r="Q49" i="1" s="1"/>
  <c r="O49" i="1"/>
  <c r="A52" i="1"/>
  <c r="B50" i="1"/>
  <c r="D50" i="1"/>
  <c r="E50" i="1"/>
  <c r="M50" i="1" l="1"/>
  <c r="U50" i="1" s="1"/>
  <c r="F50" i="1"/>
  <c r="O50" i="1"/>
  <c r="G50" i="1"/>
  <c r="R50" i="1"/>
  <c r="Q50" i="1"/>
  <c r="A53" i="1"/>
  <c r="B52" i="1"/>
  <c r="D52" i="1"/>
  <c r="E52" i="1"/>
  <c r="K50" i="1"/>
  <c r="I50" i="1"/>
  <c r="A54" i="1" l="1"/>
  <c r="D53" i="1"/>
  <c r="I53" i="1"/>
  <c r="B53" i="1"/>
  <c r="K53" i="1"/>
  <c r="E53" i="1"/>
  <c r="R52" i="1"/>
  <c r="Q52" i="1"/>
  <c r="M52" i="1"/>
  <c r="U52" i="1" s="1"/>
  <c r="F52" i="1"/>
  <c r="O52" i="1"/>
  <c r="V52" i="1" s="1"/>
  <c r="G52" i="1"/>
  <c r="K52" i="1"/>
  <c r="I52" i="1"/>
  <c r="F53" i="1" l="1"/>
  <c r="M53" i="1"/>
  <c r="U53" i="1" s="1"/>
  <c r="G53" i="1"/>
  <c r="O53" i="1"/>
  <c r="V53" i="1" s="1"/>
  <c r="R53" i="1"/>
  <c r="Q53" i="1"/>
  <c r="A55" i="1"/>
  <c r="B54" i="1"/>
  <c r="D54" i="1"/>
  <c r="E54" i="1"/>
  <c r="A56" i="1" l="1"/>
  <c r="B55" i="1"/>
  <c r="I55" i="1"/>
  <c r="K55" i="1"/>
  <c r="D55" i="1"/>
  <c r="E55" i="1"/>
  <c r="M54" i="1"/>
  <c r="U54" i="1" s="1"/>
  <c r="G54" i="1"/>
  <c r="Q54" i="1" s="1"/>
  <c r="O54" i="1"/>
  <c r="V54" i="1" s="1"/>
  <c r="F54" i="1"/>
  <c r="R54" i="1"/>
  <c r="I54" i="1"/>
  <c r="K54" i="1"/>
  <c r="M55" i="1" l="1"/>
  <c r="U55" i="1" s="1"/>
  <c r="F55" i="1"/>
  <c r="O55" i="1"/>
  <c r="V55" i="1" s="1"/>
  <c r="G55" i="1"/>
  <c r="R55" i="1"/>
  <c r="Q55" i="1"/>
  <c r="B56" i="1"/>
  <c r="A57" i="1"/>
  <c r="D56" i="1"/>
  <c r="E56" i="1"/>
  <c r="D57" i="1" l="1"/>
  <c r="A58" i="1"/>
  <c r="B57" i="1"/>
  <c r="I57" i="1"/>
  <c r="E57" i="1"/>
  <c r="F56" i="1"/>
  <c r="R56" i="1" s="1"/>
  <c r="O56" i="1"/>
  <c r="V56" i="1" s="1"/>
  <c r="M56" i="1"/>
  <c r="U56" i="1" s="1"/>
  <c r="G56" i="1"/>
  <c r="Q56" i="1"/>
  <c r="I56" i="1"/>
  <c r="K56" i="1"/>
  <c r="M57" i="1" l="1"/>
  <c r="U57" i="1" s="1"/>
  <c r="O57" i="1"/>
  <c r="V57" i="1" s="1"/>
  <c r="F57" i="1"/>
  <c r="R57" i="1" s="1"/>
  <c r="G57" i="1"/>
  <c r="B58" i="1"/>
  <c r="A59" i="1"/>
  <c r="I58" i="1"/>
  <c r="D58" i="1"/>
  <c r="E58" i="1"/>
  <c r="K57" i="1"/>
  <c r="Q57" i="1"/>
  <c r="F58" i="1" l="1"/>
  <c r="M58" i="1"/>
  <c r="U58" i="1" s="1"/>
  <c r="O58" i="1"/>
  <c r="V58" i="1" s="1"/>
  <c r="G58" i="1"/>
  <c r="A60" i="1"/>
  <c r="B59" i="1"/>
  <c r="D59" i="1"/>
  <c r="K59" i="1"/>
  <c r="E59" i="1"/>
  <c r="R58" i="1"/>
  <c r="K58" i="1"/>
  <c r="Q58" i="1"/>
  <c r="O59" i="1" l="1"/>
  <c r="V59" i="1" s="1"/>
  <c r="M59" i="1"/>
  <c r="U59" i="1" s="1"/>
  <c r="F59" i="1"/>
  <c r="R59" i="1" s="1"/>
  <c r="G59" i="1"/>
  <c r="A61" i="1"/>
  <c r="B60" i="1"/>
  <c r="D60" i="1"/>
  <c r="I60" i="1"/>
  <c r="E60" i="1"/>
  <c r="Q59" i="1"/>
  <c r="I59" i="1"/>
  <c r="B61" i="1" l="1"/>
  <c r="D61" i="1"/>
  <c r="I61" i="1"/>
  <c r="K61" i="1"/>
  <c r="E61" i="1"/>
  <c r="Q60" i="1"/>
  <c r="F60" i="1"/>
  <c r="R60" i="1" s="1"/>
  <c r="M60" i="1"/>
  <c r="U60" i="1" s="1"/>
  <c r="O60" i="1"/>
  <c r="V60" i="1" s="1"/>
  <c r="G60" i="1"/>
  <c r="K60" i="1"/>
  <c r="F61" i="1" l="1"/>
  <c r="R61" i="1" s="1"/>
  <c r="O61" i="1"/>
  <c r="V61" i="1" s="1"/>
  <c r="M61" i="1"/>
  <c r="U61" i="1" s="1"/>
  <c r="G61" i="1"/>
  <c r="Q61" i="1" s="1"/>
</calcChain>
</file>

<file path=xl/sharedStrings.xml><?xml version="1.0" encoding="utf-8"?>
<sst xmlns="http://schemas.openxmlformats.org/spreadsheetml/2006/main" count="63" uniqueCount="34">
  <si>
    <t>a1</t>
  </si>
  <si>
    <t>a2</t>
  </si>
  <si>
    <t>theta1</t>
  </si>
  <si>
    <t>theta2</t>
  </si>
  <si>
    <t>alpha1</t>
  </si>
  <si>
    <t>alpha2</t>
  </si>
  <si>
    <t>kappa1</t>
  </si>
  <si>
    <t>total k</t>
  </si>
  <si>
    <t>total l</t>
  </si>
  <si>
    <t>kappa2</t>
  </si>
  <si>
    <t>k1</t>
  </si>
  <si>
    <t>k2</t>
  </si>
  <si>
    <t>l1</t>
  </si>
  <si>
    <t>l2</t>
  </si>
  <si>
    <t>kappa1*l1</t>
  </si>
  <si>
    <t>kappa2*l1</t>
  </si>
  <si>
    <t>k-kappa1*l2</t>
  </si>
  <si>
    <t>k-kappa2*l2</t>
  </si>
  <si>
    <t>A1=</t>
  </si>
  <si>
    <t>A2=</t>
  </si>
  <si>
    <t>kappa1*k/l</t>
  </si>
  <si>
    <t>kappa2*k/l</t>
  </si>
  <si>
    <t>k1/l1</t>
  </si>
  <si>
    <t>k2/l2</t>
  </si>
  <si>
    <t>check for case 1</t>
  </si>
  <si>
    <t>check for case 2</t>
  </si>
  <si>
    <t>case 1</t>
  </si>
  <si>
    <t>case 4</t>
  </si>
  <si>
    <t>case 2</t>
  </si>
  <si>
    <t>case 3</t>
  </si>
  <si>
    <t>p2/p1 in case 2</t>
  </si>
  <si>
    <t>p2/p1</t>
  </si>
  <si>
    <t>y1</t>
  </si>
  <si>
    <t>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</si>
</sst>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27450980392163E-2"/>
          <c:y val="3.7037037037037035E-2"/>
          <c:w val="0.89869281045751637"/>
          <c:h val="0.8845315904139433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calculations!$A$16:$A$64</c:f>
              <c:numCache>
                <c:formatCode>General</c:formatCode>
                <c:ptCount val="4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2.6909290552139282</c:v>
                </c:pt>
                <c:pt idx="14">
                  <c:v>2.75</c:v>
                </c:pt>
                <c:pt idx="15">
                  <c:v>3</c:v>
                </c:pt>
                <c:pt idx="16">
                  <c:v>3.25</c:v>
                </c:pt>
                <c:pt idx="17">
                  <c:v>3.3333333333333335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6.666666666666667</c:v>
                </c:pt>
                <c:pt idx="32">
                  <c:v>6.75</c:v>
                </c:pt>
                <c:pt idx="33">
                  <c:v>7</c:v>
                </c:pt>
                <c:pt idx="34">
                  <c:v>7.25</c:v>
                </c:pt>
                <c:pt idx="35">
                  <c:v>7.3090709447860718</c:v>
                </c:pt>
                <c:pt idx="36">
                  <c:v>7.5</c:v>
                </c:pt>
                <c:pt idx="37">
                  <c:v>7.75</c:v>
                </c:pt>
                <c:pt idx="38">
                  <c:v>8</c:v>
                </c:pt>
                <c:pt idx="39">
                  <c:v>8.25</c:v>
                </c:pt>
                <c:pt idx="40">
                  <c:v>8.5</c:v>
                </c:pt>
                <c:pt idx="41">
                  <c:v>8.75</c:v>
                </c:pt>
                <c:pt idx="42">
                  <c:v>9</c:v>
                </c:pt>
                <c:pt idx="43">
                  <c:v>9.25</c:v>
                </c:pt>
                <c:pt idx="44">
                  <c:v>9.5</c:v>
                </c:pt>
                <c:pt idx="45">
                  <c:v>9.75</c:v>
                </c:pt>
                <c:pt idx="46">
                  <c:v>9.9</c:v>
                </c:pt>
                <c:pt idx="47">
                  <c:v>9.9499999999999993</c:v>
                </c:pt>
                <c:pt idx="48">
                  <c:v>10</c:v>
                </c:pt>
              </c:numCache>
            </c:numRef>
          </c:xVal>
          <c:yVal>
            <c:numRef>
              <c:f>calculations!$D$16:$D$64</c:f>
              <c:numCache>
                <c:formatCode>General</c:formatCode>
                <c:ptCount val="49"/>
                <c:pt idx="0">
                  <c:v>0</c:v>
                </c:pt>
                <c:pt idx="1">
                  <c:v>9.9999999999999992E-2</c:v>
                </c:pt>
                <c:pt idx="2">
                  <c:v>0.19999999999999998</c:v>
                </c:pt>
                <c:pt idx="3">
                  <c:v>0.49999999999999994</c:v>
                </c:pt>
                <c:pt idx="4">
                  <c:v>0.99999999999999989</c:v>
                </c:pt>
                <c:pt idx="5">
                  <c:v>1.4999999999999998</c:v>
                </c:pt>
                <c:pt idx="6">
                  <c:v>1.9999999999999998</c:v>
                </c:pt>
                <c:pt idx="7">
                  <c:v>2.4999999999999996</c:v>
                </c:pt>
                <c:pt idx="8">
                  <c:v>2.9999999999999996</c:v>
                </c:pt>
                <c:pt idx="9">
                  <c:v>3.4999999999999996</c:v>
                </c:pt>
                <c:pt idx="10">
                  <c:v>3.9999999999999996</c:v>
                </c:pt>
                <c:pt idx="11">
                  <c:v>4.4999999999999991</c:v>
                </c:pt>
                <c:pt idx="12">
                  <c:v>4.9999999999999991</c:v>
                </c:pt>
                <c:pt idx="13">
                  <c:v>5.3818581104278556</c:v>
                </c:pt>
                <c:pt idx="14">
                  <c:v>5.4999999999999991</c:v>
                </c:pt>
                <c:pt idx="15">
                  <c:v>5.9999999999999991</c:v>
                </c:pt>
                <c:pt idx="16">
                  <c:v>6.4999999999999991</c:v>
                </c:pt>
                <c:pt idx="17">
                  <c:v>6.6666666666666661</c:v>
                </c:pt>
                <c:pt idx="18">
                  <c:v>6.9999999999999991</c:v>
                </c:pt>
                <c:pt idx="19">
                  <c:v>7.4999999999999991</c:v>
                </c:pt>
                <c:pt idx="20">
                  <c:v>7.9999999999999991</c:v>
                </c:pt>
                <c:pt idx="21">
                  <c:v>8.4999999999999982</c:v>
                </c:pt>
                <c:pt idx="22">
                  <c:v>8.9999999999999982</c:v>
                </c:pt>
                <c:pt idx="23">
                  <c:v>9.4999999999999982</c:v>
                </c:pt>
                <c:pt idx="24">
                  <c:v>9.9999999999999982</c:v>
                </c:pt>
                <c:pt idx="25">
                  <c:v>10.499999999999998</c:v>
                </c:pt>
                <c:pt idx="26">
                  <c:v>10.999999999999998</c:v>
                </c:pt>
                <c:pt idx="27">
                  <c:v>11.499999999999998</c:v>
                </c:pt>
                <c:pt idx="28">
                  <c:v>11.999999999999998</c:v>
                </c:pt>
                <c:pt idx="29">
                  <c:v>12.499999999999998</c:v>
                </c:pt>
                <c:pt idx="30">
                  <c:v>12.999999999999998</c:v>
                </c:pt>
                <c:pt idx="31">
                  <c:v>13.333333333333332</c:v>
                </c:pt>
                <c:pt idx="32">
                  <c:v>13.499999999999998</c:v>
                </c:pt>
                <c:pt idx="33">
                  <c:v>13.999999999999998</c:v>
                </c:pt>
                <c:pt idx="34">
                  <c:v>14.499999999999998</c:v>
                </c:pt>
                <c:pt idx="35">
                  <c:v>14.618141889572142</c:v>
                </c:pt>
                <c:pt idx="36">
                  <c:v>14.999999999999998</c:v>
                </c:pt>
                <c:pt idx="37">
                  <c:v>15.499999999999998</c:v>
                </c:pt>
                <c:pt idx="38">
                  <c:v>15.999999999999998</c:v>
                </c:pt>
                <c:pt idx="39">
                  <c:v>16.499999999999996</c:v>
                </c:pt>
                <c:pt idx="40">
                  <c:v>16.999999999999996</c:v>
                </c:pt>
                <c:pt idx="41">
                  <c:v>17.499999999999996</c:v>
                </c:pt>
                <c:pt idx="42">
                  <c:v>17.999999999999996</c:v>
                </c:pt>
                <c:pt idx="43">
                  <c:v>18.499999999999996</c:v>
                </c:pt>
                <c:pt idx="44">
                  <c:v>18.999999999999996</c:v>
                </c:pt>
                <c:pt idx="45">
                  <c:v>19.499999999999996</c:v>
                </c:pt>
                <c:pt idx="46">
                  <c:v>19.799999999999997</c:v>
                </c:pt>
                <c:pt idx="47">
                  <c:v>19.899999999999995</c:v>
                </c:pt>
                <c:pt idx="48">
                  <c:v>19.999999999999996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4E-462D-A24A-DF4A01B4B8BE}"/>
            </c:ext>
          </c:extLst>
        </c:ser>
        <c:ser>
          <c:idx val="1"/>
          <c:order val="1"/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calculations!$A$16:$A$64</c:f>
              <c:numCache>
                <c:formatCode>General</c:formatCode>
                <c:ptCount val="4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2.6909290552139282</c:v>
                </c:pt>
                <c:pt idx="14">
                  <c:v>2.75</c:v>
                </c:pt>
                <c:pt idx="15">
                  <c:v>3</c:v>
                </c:pt>
                <c:pt idx="16">
                  <c:v>3.25</c:v>
                </c:pt>
                <c:pt idx="17">
                  <c:v>3.3333333333333335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6.666666666666667</c:v>
                </c:pt>
                <c:pt idx="32">
                  <c:v>6.75</c:v>
                </c:pt>
                <c:pt idx="33">
                  <c:v>7</c:v>
                </c:pt>
                <c:pt idx="34">
                  <c:v>7.25</c:v>
                </c:pt>
                <c:pt idx="35">
                  <c:v>7.3090709447860718</c:v>
                </c:pt>
                <c:pt idx="36">
                  <c:v>7.5</c:v>
                </c:pt>
                <c:pt idx="37">
                  <c:v>7.75</c:v>
                </c:pt>
                <c:pt idx="38">
                  <c:v>8</c:v>
                </c:pt>
                <c:pt idx="39">
                  <c:v>8.25</c:v>
                </c:pt>
                <c:pt idx="40">
                  <c:v>8.5</c:v>
                </c:pt>
                <c:pt idx="41">
                  <c:v>8.75</c:v>
                </c:pt>
                <c:pt idx="42">
                  <c:v>9</c:v>
                </c:pt>
                <c:pt idx="43">
                  <c:v>9.25</c:v>
                </c:pt>
                <c:pt idx="44">
                  <c:v>9.5</c:v>
                </c:pt>
                <c:pt idx="45">
                  <c:v>9.75</c:v>
                </c:pt>
                <c:pt idx="46">
                  <c:v>9.9</c:v>
                </c:pt>
                <c:pt idx="47">
                  <c:v>9.9499999999999993</c:v>
                </c:pt>
                <c:pt idx="48">
                  <c:v>10</c:v>
                </c:pt>
              </c:numCache>
            </c:numRef>
          </c:xVal>
          <c:yVal>
            <c:numRef>
              <c:f>calculations!$E$16:$E$64</c:f>
              <c:numCache>
                <c:formatCode>General</c:formatCode>
                <c:ptCount val="49"/>
                <c:pt idx="0">
                  <c:v>0</c:v>
                </c:pt>
                <c:pt idx="1">
                  <c:v>2.4999999999999998E-2</c:v>
                </c:pt>
                <c:pt idx="2">
                  <c:v>4.9999999999999996E-2</c:v>
                </c:pt>
                <c:pt idx="3">
                  <c:v>0.12499999999999999</c:v>
                </c:pt>
                <c:pt idx="4">
                  <c:v>0.24999999999999997</c:v>
                </c:pt>
                <c:pt idx="5">
                  <c:v>0.37499999999999994</c:v>
                </c:pt>
                <c:pt idx="6">
                  <c:v>0.49999999999999994</c:v>
                </c:pt>
                <c:pt idx="7">
                  <c:v>0.62499999999999989</c:v>
                </c:pt>
                <c:pt idx="8">
                  <c:v>0.74999999999999989</c:v>
                </c:pt>
                <c:pt idx="9">
                  <c:v>0.87499999999999989</c:v>
                </c:pt>
                <c:pt idx="10">
                  <c:v>0.99999999999999989</c:v>
                </c:pt>
                <c:pt idx="11">
                  <c:v>1.1249999999999998</c:v>
                </c:pt>
                <c:pt idx="12">
                  <c:v>1.2499999999999998</c:v>
                </c:pt>
                <c:pt idx="13">
                  <c:v>1.3454645276069639</c:v>
                </c:pt>
                <c:pt idx="14">
                  <c:v>1.3749999999999998</c:v>
                </c:pt>
                <c:pt idx="15">
                  <c:v>1.4999999999999998</c:v>
                </c:pt>
                <c:pt idx="16">
                  <c:v>1.6249999999999998</c:v>
                </c:pt>
                <c:pt idx="17">
                  <c:v>1.6666666666666665</c:v>
                </c:pt>
                <c:pt idx="18">
                  <c:v>1.7499999999999998</c:v>
                </c:pt>
                <c:pt idx="19">
                  <c:v>1.8749999999999998</c:v>
                </c:pt>
                <c:pt idx="20">
                  <c:v>1.9999999999999998</c:v>
                </c:pt>
                <c:pt idx="21">
                  <c:v>2.1249999999999996</c:v>
                </c:pt>
                <c:pt idx="22">
                  <c:v>2.2499999999999996</c:v>
                </c:pt>
                <c:pt idx="23">
                  <c:v>2.3749999999999996</c:v>
                </c:pt>
                <c:pt idx="24">
                  <c:v>2.4999999999999996</c:v>
                </c:pt>
                <c:pt idx="25">
                  <c:v>2.6249999999999996</c:v>
                </c:pt>
                <c:pt idx="26">
                  <c:v>2.7499999999999996</c:v>
                </c:pt>
                <c:pt idx="27">
                  <c:v>2.8749999999999996</c:v>
                </c:pt>
                <c:pt idx="28">
                  <c:v>2.9999999999999996</c:v>
                </c:pt>
                <c:pt idx="29">
                  <c:v>3.1249999999999996</c:v>
                </c:pt>
                <c:pt idx="30">
                  <c:v>3.2499999999999996</c:v>
                </c:pt>
                <c:pt idx="31">
                  <c:v>3.333333333333333</c:v>
                </c:pt>
                <c:pt idx="32">
                  <c:v>3.3749999999999996</c:v>
                </c:pt>
                <c:pt idx="33">
                  <c:v>3.4999999999999996</c:v>
                </c:pt>
                <c:pt idx="34">
                  <c:v>3.6249999999999996</c:v>
                </c:pt>
                <c:pt idx="35">
                  <c:v>3.6545354723930354</c:v>
                </c:pt>
                <c:pt idx="36">
                  <c:v>3.7499999999999996</c:v>
                </c:pt>
                <c:pt idx="37">
                  <c:v>3.8749999999999996</c:v>
                </c:pt>
                <c:pt idx="38">
                  <c:v>3.9999999999999996</c:v>
                </c:pt>
                <c:pt idx="39">
                  <c:v>4.1249999999999991</c:v>
                </c:pt>
                <c:pt idx="40">
                  <c:v>4.2499999999999991</c:v>
                </c:pt>
                <c:pt idx="41">
                  <c:v>4.3749999999999991</c:v>
                </c:pt>
                <c:pt idx="42">
                  <c:v>4.4999999999999991</c:v>
                </c:pt>
                <c:pt idx="43">
                  <c:v>4.6249999999999991</c:v>
                </c:pt>
                <c:pt idx="44">
                  <c:v>4.7499999999999991</c:v>
                </c:pt>
                <c:pt idx="45">
                  <c:v>4.8749999999999991</c:v>
                </c:pt>
                <c:pt idx="46">
                  <c:v>4.9499999999999993</c:v>
                </c:pt>
                <c:pt idx="47">
                  <c:v>4.9749999999999988</c:v>
                </c:pt>
                <c:pt idx="48">
                  <c:v>4.9999999999999991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4E-462D-A24A-DF4A01B4B8BE}"/>
            </c:ext>
          </c:extLst>
        </c:ser>
        <c:ser>
          <c:idx val="2"/>
          <c:order val="2"/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calculations!$A$16:$A$64</c:f>
              <c:numCache>
                <c:formatCode>General</c:formatCode>
                <c:ptCount val="4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2.6909290552139282</c:v>
                </c:pt>
                <c:pt idx="14">
                  <c:v>2.75</c:v>
                </c:pt>
                <c:pt idx="15">
                  <c:v>3</c:v>
                </c:pt>
                <c:pt idx="16">
                  <c:v>3.25</c:v>
                </c:pt>
                <c:pt idx="17">
                  <c:v>3.3333333333333335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6.666666666666667</c:v>
                </c:pt>
                <c:pt idx="32">
                  <c:v>6.75</c:v>
                </c:pt>
                <c:pt idx="33">
                  <c:v>7</c:v>
                </c:pt>
                <c:pt idx="34">
                  <c:v>7.25</c:v>
                </c:pt>
                <c:pt idx="35">
                  <c:v>7.3090709447860718</c:v>
                </c:pt>
                <c:pt idx="36">
                  <c:v>7.5</c:v>
                </c:pt>
                <c:pt idx="37">
                  <c:v>7.75</c:v>
                </c:pt>
                <c:pt idx="38">
                  <c:v>8</c:v>
                </c:pt>
                <c:pt idx="39">
                  <c:v>8.25</c:v>
                </c:pt>
                <c:pt idx="40">
                  <c:v>8.5</c:v>
                </c:pt>
                <c:pt idx="41">
                  <c:v>8.75</c:v>
                </c:pt>
                <c:pt idx="42">
                  <c:v>9</c:v>
                </c:pt>
                <c:pt idx="43">
                  <c:v>9.25</c:v>
                </c:pt>
                <c:pt idx="44">
                  <c:v>9.5</c:v>
                </c:pt>
                <c:pt idx="45">
                  <c:v>9.75</c:v>
                </c:pt>
                <c:pt idx="46">
                  <c:v>9.9</c:v>
                </c:pt>
                <c:pt idx="47">
                  <c:v>9.9499999999999993</c:v>
                </c:pt>
                <c:pt idx="48">
                  <c:v>10</c:v>
                </c:pt>
              </c:numCache>
            </c:numRef>
          </c:xVal>
          <c:yVal>
            <c:numRef>
              <c:f>calculations!$F$16:$F$64</c:f>
              <c:numCache>
                <c:formatCode>General</c:formatCode>
                <c:ptCount val="49"/>
                <c:pt idx="0">
                  <c:v>-9.9999999999999964</c:v>
                </c:pt>
                <c:pt idx="1">
                  <c:v>-9.899999999999995</c:v>
                </c:pt>
                <c:pt idx="2">
                  <c:v>-9.7999999999999972</c:v>
                </c:pt>
                <c:pt idx="3">
                  <c:v>-9.4999999999999964</c:v>
                </c:pt>
                <c:pt idx="4">
                  <c:v>-8.9999999999999964</c:v>
                </c:pt>
                <c:pt idx="5">
                  <c:v>-8.4999999999999964</c:v>
                </c:pt>
                <c:pt idx="6">
                  <c:v>-7.9999999999999964</c:v>
                </c:pt>
                <c:pt idx="7">
                  <c:v>-7.4999999999999964</c:v>
                </c:pt>
                <c:pt idx="8">
                  <c:v>-6.9999999999999964</c:v>
                </c:pt>
                <c:pt idx="9">
                  <c:v>-6.4999999999999964</c:v>
                </c:pt>
                <c:pt idx="10">
                  <c:v>-5.9999999999999982</c:v>
                </c:pt>
                <c:pt idx="11">
                  <c:v>-5.4999999999999982</c:v>
                </c:pt>
                <c:pt idx="12">
                  <c:v>-4.9999999999999982</c:v>
                </c:pt>
                <c:pt idx="13">
                  <c:v>-4.6181418895721418</c:v>
                </c:pt>
                <c:pt idx="14">
                  <c:v>-4.4999999999999982</c:v>
                </c:pt>
                <c:pt idx="15">
                  <c:v>-3.9999999999999982</c:v>
                </c:pt>
                <c:pt idx="16">
                  <c:v>-3.4999999999999982</c:v>
                </c:pt>
                <c:pt idx="17">
                  <c:v>-3.3333333333333304</c:v>
                </c:pt>
                <c:pt idx="18">
                  <c:v>-2.9999999999999982</c:v>
                </c:pt>
                <c:pt idx="19">
                  <c:v>-2.4999999999999982</c:v>
                </c:pt>
                <c:pt idx="20">
                  <c:v>-1.9999999999999982</c:v>
                </c:pt>
                <c:pt idx="21">
                  <c:v>-1.4999999999999982</c:v>
                </c:pt>
                <c:pt idx="22">
                  <c:v>-0.99999999999999822</c:v>
                </c:pt>
                <c:pt idx="23">
                  <c:v>-0.49999999999999822</c:v>
                </c:pt>
                <c:pt idx="24">
                  <c:v>0</c:v>
                </c:pt>
                <c:pt idx="25">
                  <c:v>0.50000000000000178</c:v>
                </c:pt>
                <c:pt idx="26">
                  <c:v>1.0000000000000018</c:v>
                </c:pt>
                <c:pt idx="27">
                  <c:v>1.5000000000000018</c:v>
                </c:pt>
                <c:pt idx="28">
                  <c:v>2.0000000000000009</c:v>
                </c:pt>
                <c:pt idx="29">
                  <c:v>2.5000000000000009</c:v>
                </c:pt>
                <c:pt idx="30">
                  <c:v>3.0000000000000009</c:v>
                </c:pt>
                <c:pt idx="31">
                  <c:v>3.3333333333333348</c:v>
                </c:pt>
                <c:pt idx="32">
                  <c:v>3.5000000000000009</c:v>
                </c:pt>
                <c:pt idx="33">
                  <c:v>4.0000000000000009</c:v>
                </c:pt>
                <c:pt idx="34">
                  <c:v>4.5000000000000009</c:v>
                </c:pt>
                <c:pt idx="35">
                  <c:v>4.6181418895721444</c:v>
                </c:pt>
                <c:pt idx="36">
                  <c:v>5.0000000000000009</c:v>
                </c:pt>
                <c:pt idx="37">
                  <c:v>5.5000000000000009</c:v>
                </c:pt>
                <c:pt idx="38">
                  <c:v>6</c:v>
                </c:pt>
                <c:pt idx="39">
                  <c:v>6.5</c:v>
                </c:pt>
                <c:pt idx="40">
                  <c:v>7</c:v>
                </c:pt>
                <c:pt idx="41">
                  <c:v>7.5</c:v>
                </c:pt>
                <c:pt idx="42">
                  <c:v>8</c:v>
                </c:pt>
                <c:pt idx="43">
                  <c:v>8.5</c:v>
                </c:pt>
                <c:pt idx="44">
                  <c:v>9</c:v>
                </c:pt>
                <c:pt idx="45">
                  <c:v>9.5</c:v>
                </c:pt>
                <c:pt idx="46">
                  <c:v>9.8000000000000007</c:v>
                </c:pt>
                <c:pt idx="47">
                  <c:v>9.8999999999999986</c:v>
                </c:pt>
                <c:pt idx="48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4E-462D-A24A-DF4A01B4B8BE}"/>
            </c:ext>
          </c:extLst>
        </c:ser>
        <c:ser>
          <c:idx val="3"/>
          <c:order val="3"/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calculations!$A$16:$A$64</c:f>
              <c:numCache>
                <c:formatCode>General</c:formatCode>
                <c:ptCount val="4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2.6909290552139282</c:v>
                </c:pt>
                <c:pt idx="14">
                  <c:v>2.75</c:v>
                </c:pt>
                <c:pt idx="15">
                  <c:v>3</c:v>
                </c:pt>
                <c:pt idx="16">
                  <c:v>3.25</c:v>
                </c:pt>
                <c:pt idx="17">
                  <c:v>3.3333333333333335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6.666666666666667</c:v>
                </c:pt>
                <c:pt idx="32">
                  <c:v>6.75</c:v>
                </c:pt>
                <c:pt idx="33">
                  <c:v>7</c:v>
                </c:pt>
                <c:pt idx="34">
                  <c:v>7.25</c:v>
                </c:pt>
                <c:pt idx="35">
                  <c:v>7.3090709447860718</c:v>
                </c:pt>
                <c:pt idx="36">
                  <c:v>7.5</c:v>
                </c:pt>
                <c:pt idx="37">
                  <c:v>7.75</c:v>
                </c:pt>
                <c:pt idx="38">
                  <c:v>8</c:v>
                </c:pt>
                <c:pt idx="39">
                  <c:v>8.25</c:v>
                </c:pt>
                <c:pt idx="40">
                  <c:v>8.5</c:v>
                </c:pt>
                <c:pt idx="41">
                  <c:v>8.75</c:v>
                </c:pt>
                <c:pt idx="42">
                  <c:v>9</c:v>
                </c:pt>
                <c:pt idx="43">
                  <c:v>9.25</c:v>
                </c:pt>
                <c:pt idx="44">
                  <c:v>9.5</c:v>
                </c:pt>
                <c:pt idx="45">
                  <c:v>9.75</c:v>
                </c:pt>
                <c:pt idx="46">
                  <c:v>9.9</c:v>
                </c:pt>
                <c:pt idx="47">
                  <c:v>9.9499999999999993</c:v>
                </c:pt>
                <c:pt idx="48">
                  <c:v>10</c:v>
                </c:pt>
              </c:numCache>
            </c:numRef>
          </c:xVal>
          <c:yVal>
            <c:numRef>
              <c:f>calculations!$G$16:$G$64</c:f>
              <c:numCache>
                <c:formatCode>General</c:formatCode>
                <c:ptCount val="49"/>
                <c:pt idx="0">
                  <c:v>5.0000000000000009</c:v>
                </c:pt>
                <c:pt idx="1">
                  <c:v>5.0250000000000012</c:v>
                </c:pt>
                <c:pt idx="2">
                  <c:v>5.0500000000000007</c:v>
                </c:pt>
                <c:pt idx="3">
                  <c:v>5.1250000000000009</c:v>
                </c:pt>
                <c:pt idx="4">
                  <c:v>5.2500000000000009</c:v>
                </c:pt>
                <c:pt idx="5">
                  <c:v>5.3750000000000009</c:v>
                </c:pt>
                <c:pt idx="6">
                  <c:v>5.5000000000000009</c:v>
                </c:pt>
                <c:pt idx="7">
                  <c:v>5.6250000000000009</c:v>
                </c:pt>
                <c:pt idx="8">
                  <c:v>5.7500000000000009</c:v>
                </c:pt>
                <c:pt idx="9">
                  <c:v>5.8750000000000009</c:v>
                </c:pt>
                <c:pt idx="10">
                  <c:v>6</c:v>
                </c:pt>
                <c:pt idx="11">
                  <c:v>6.125</c:v>
                </c:pt>
                <c:pt idx="12">
                  <c:v>6.25</c:v>
                </c:pt>
                <c:pt idx="13">
                  <c:v>6.3454645276069641</c:v>
                </c:pt>
                <c:pt idx="14">
                  <c:v>6.375</c:v>
                </c:pt>
                <c:pt idx="15">
                  <c:v>6.5</c:v>
                </c:pt>
                <c:pt idx="16">
                  <c:v>6.625</c:v>
                </c:pt>
                <c:pt idx="17">
                  <c:v>6.6666666666666679</c:v>
                </c:pt>
                <c:pt idx="18">
                  <c:v>6.75</c:v>
                </c:pt>
                <c:pt idx="19">
                  <c:v>6.875</c:v>
                </c:pt>
                <c:pt idx="20">
                  <c:v>7</c:v>
                </c:pt>
                <c:pt idx="21">
                  <c:v>7.125</c:v>
                </c:pt>
                <c:pt idx="22">
                  <c:v>7.25</c:v>
                </c:pt>
                <c:pt idx="23">
                  <c:v>7.375</c:v>
                </c:pt>
                <c:pt idx="24">
                  <c:v>7.5</c:v>
                </c:pt>
                <c:pt idx="25">
                  <c:v>7.625</c:v>
                </c:pt>
                <c:pt idx="26">
                  <c:v>7.75</c:v>
                </c:pt>
                <c:pt idx="27">
                  <c:v>7.875</c:v>
                </c:pt>
                <c:pt idx="28">
                  <c:v>8</c:v>
                </c:pt>
                <c:pt idx="29">
                  <c:v>8.125</c:v>
                </c:pt>
                <c:pt idx="30">
                  <c:v>8.25</c:v>
                </c:pt>
                <c:pt idx="31">
                  <c:v>8.3333333333333339</c:v>
                </c:pt>
                <c:pt idx="32">
                  <c:v>8.375</c:v>
                </c:pt>
                <c:pt idx="33">
                  <c:v>8.5</c:v>
                </c:pt>
                <c:pt idx="34">
                  <c:v>8.625</c:v>
                </c:pt>
                <c:pt idx="35">
                  <c:v>8.6545354723930359</c:v>
                </c:pt>
                <c:pt idx="36">
                  <c:v>8.75</c:v>
                </c:pt>
                <c:pt idx="37">
                  <c:v>8.875</c:v>
                </c:pt>
                <c:pt idx="38">
                  <c:v>9</c:v>
                </c:pt>
                <c:pt idx="39">
                  <c:v>9.125</c:v>
                </c:pt>
                <c:pt idx="40">
                  <c:v>9.25</c:v>
                </c:pt>
                <c:pt idx="41">
                  <c:v>9.375</c:v>
                </c:pt>
                <c:pt idx="42">
                  <c:v>9.5</c:v>
                </c:pt>
                <c:pt idx="43">
                  <c:v>9.625</c:v>
                </c:pt>
                <c:pt idx="44">
                  <c:v>9.75</c:v>
                </c:pt>
                <c:pt idx="45">
                  <c:v>9.875</c:v>
                </c:pt>
                <c:pt idx="46">
                  <c:v>9.9500000000000011</c:v>
                </c:pt>
                <c:pt idx="47">
                  <c:v>9.9749999999999996</c:v>
                </c:pt>
                <c:pt idx="48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14E-462D-A24A-DF4A01B4B8BE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calculations!$A$16:$A$64</c:f>
              <c:numCache>
                <c:formatCode>General</c:formatCode>
                <c:ptCount val="4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2.6909290552139282</c:v>
                </c:pt>
                <c:pt idx="14">
                  <c:v>2.75</c:v>
                </c:pt>
                <c:pt idx="15">
                  <c:v>3</c:v>
                </c:pt>
                <c:pt idx="16">
                  <c:v>3.25</c:v>
                </c:pt>
                <c:pt idx="17">
                  <c:v>3.3333333333333335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6.666666666666667</c:v>
                </c:pt>
                <c:pt idx="32">
                  <c:v>6.75</c:v>
                </c:pt>
                <c:pt idx="33">
                  <c:v>7</c:v>
                </c:pt>
                <c:pt idx="34">
                  <c:v>7.25</c:v>
                </c:pt>
                <c:pt idx="35">
                  <c:v>7.3090709447860718</c:v>
                </c:pt>
                <c:pt idx="36">
                  <c:v>7.5</c:v>
                </c:pt>
                <c:pt idx="37">
                  <c:v>7.75</c:v>
                </c:pt>
                <c:pt idx="38">
                  <c:v>8</c:v>
                </c:pt>
                <c:pt idx="39">
                  <c:v>8.25</c:v>
                </c:pt>
                <c:pt idx="40">
                  <c:v>8.5</c:v>
                </c:pt>
                <c:pt idx="41">
                  <c:v>8.75</c:v>
                </c:pt>
                <c:pt idx="42">
                  <c:v>9</c:v>
                </c:pt>
                <c:pt idx="43">
                  <c:v>9.25</c:v>
                </c:pt>
                <c:pt idx="44">
                  <c:v>9.5</c:v>
                </c:pt>
                <c:pt idx="45">
                  <c:v>9.75</c:v>
                </c:pt>
                <c:pt idx="46">
                  <c:v>9.9</c:v>
                </c:pt>
                <c:pt idx="47">
                  <c:v>9.9499999999999993</c:v>
                </c:pt>
                <c:pt idx="48">
                  <c:v>10</c:v>
                </c:pt>
              </c:numCache>
            </c:numRef>
          </c:xVal>
          <c:yVal>
            <c:numRef>
              <c:f>calculations!$I$16:$I$64</c:f>
              <c:numCache>
                <c:formatCode>General</c:formatCode>
                <c:ptCount val="49"/>
                <c:pt idx="0">
                  <c:v>10</c:v>
                </c:pt>
                <c:pt idx="1">
                  <c:v>9.9994949877534527</c:v>
                </c:pt>
                <c:pt idx="2">
                  <c:v>9.9979598082219727</c:v>
                </c:pt>
                <c:pt idx="3">
                  <c:v>9.9868680236375571</c:v>
                </c:pt>
                <c:pt idx="4">
                  <c:v>9.9449035812672175</c:v>
                </c:pt>
                <c:pt idx="5">
                  <c:v>9.8702235039653932</c:v>
                </c:pt>
                <c:pt idx="6">
                  <c:v>9.7590361445783138</c:v>
                </c:pt>
                <c:pt idx="7">
                  <c:v>9.6078431372549034</c:v>
                </c:pt>
                <c:pt idx="8">
                  <c:v>9.4136807817589592</c:v>
                </c:pt>
                <c:pt idx="9">
                  <c:v>9.1743892165122176</c:v>
                </c:pt>
                <c:pt idx="10">
                  <c:v>8.8888888888888893</c:v>
                </c:pt>
                <c:pt idx="11">
                  <c:v>8.5574354407836157</c:v>
                </c:pt>
                <c:pt idx="12">
                  <c:v>8.1818181818181834</c:v>
                </c:pt>
                <c:pt idx="13">
                  <c:v>7.8672765132634916</c:v>
                </c:pt>
                <c:pt idx="14">
                  <c:v>7.7654662973222557</c:v>
                </c:pt>
                <c:pt idx="15">
                  <c:v>7.3134328358208984</c:v>
                </c:pt>
                <c:pt idx="16">
                  <c:v>6.8322399250234325</c:v>
                </c:pt>
                <c:pt idx="17">
                  <c:v>6.6666666666666679</c:v>
                </c:pt>
                <c:pt idx="18">
                  <c:v>6.329588014981276</c:v>
                </c:pt>
                <c:pt idx="19">
                  <c:v>5.8139534883720954</c:v>
                </c:pt>
                <c:pt idx="20">
                  <c:v>5.2941176470588251</c:v>
                </c:pt>
                <c:pt idx="21">
                  <c:v>4.7786811201445367</c:v>
                </c:pt>
                <c:pt idx="22">
                  <c:v>4.275618374558305</c:v>
                </c:pt>
                <c:pt idx="23">
                  <c:v>3.7919174548581269</c:v>
                </c:pt>
                <c:pt idx="24">
                  <c:v>3.3333333333333344</c:v>
                </c:pt>
                <c:pt idx="25">
                  <c:v>2.9042638777152057</c:v>
                </c:pt>
                <c:pt idx="26">
                  <c:v>2.5077399380804959</c:v>
                </c:pt>
                <c:pt idx="27">
                  <c:v>2.1455085374907208</c:v>
                </c:pt>
                <c:pt idx="28">
                  <c:v>1.8181818181818188</c:v>
                </c:pt>
                <c:pt idx="29">
                  <c:v>1.5254237288135595</c:v>
                </c:pt>
                <c:pt idx="30">
                  <c:v>1.2661498708010337</c:v>
                </c:pt>
                <c:pt idx="31">
                  <c:v>1.1111111111111112</c:v>
                </c:pt>
                <c:pt idx="32">
                  <c:v>1.0387215734480644</c:v>
                </c:pt>
                <c:pt idx="33">
                  <c:v>0.84112149532710279</c:v>
                </c:pt>
                <c:pt idx="34">
                  <c:v>0.67110371602884089</c:v>
                </c:pt>
                <c:pt idx="35">
                  <c:v>0.63470457291945737</c:v>
                </c:pt>
                <c:pt idx="36">
                  <c:v>0.52631578947368418</c:v>
                </c:pt>
                <c:pt idx="37">
                  <c:v>0.40439340988517225</c:v>
                </c:pt>
                <c:pt idx="38">
                  <c:v>0.30303030303030304</c:v>
                </c:pt>
                <c:pt idx="39">
                  <c:v>0.22002694207453963</c:v>
                </c:pt>
                <c:pt idx="40">
                  <c:v>0.15332197614991477</c:v>
                </c:pt>
                <c:pt idx="41">
                  <c:v>0.10101010101010099</c:v>
                </c:pt>
                <c:pt idx="42">
                  <c:v>6.13496932515337E-2</c:v>
                </c:pt>
                <c:pt idx="43">
                  <c:v>3.2763014197306137E-2</c:v>
                </c:pt>
                <c:pt idx="44">
                  <c:v>1.3831258644536656E-2</c:v>
                </c:pt>
                <c:pt idx="45">
                  <c:v>3.2862306933946735E-3</c:v>
                </c:pt>
                <c:pt idx="46">
                  <c:v>5.1012600112227313E-4</c:v>
                </c:pt>
                <c:pt idx="47">
                  <c:v>1.2625784376854758E-4</c:v>
                </c:pt>
                <c:pt idx="4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14E-462D-A24A-DF4A01B4B8BE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calculations!$A$16:$A$64</c:f>
              <c:numCache>
                <c:formatCode>General</c:formatCode>
                <c:ptCount val="4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2.6909290552139282</c:v>
                </c:pt>
                <c:pt idx="14">
                  <c:v>2.75</c:v>
                </c:pt>
                <c:pt idx="15">
                  <c:v>3</c:v>
                </c:pt>
                <c:pt idx="16">
                  <c:v>3.25</c:v>
                </c:pt>
                <c:pt idx="17">
                  <c:v>3.3333333333333335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6.666666666666667</c:v>
                </c:pt>
                <c:pt idx="32">
                  <c:v>6.75</c:v>
                </c:pt>
                <c:pt idx="33">
                  <c:v>7</c:v>
                </c:pt>
                <c:pt idx="34">
                  <c:v>7.25</c:v>
                </c:pt>
                <c:pt idx="35">
                  <c:v>7.3090709447860718</c:v>
                </c:pt>
                <c:pt idx="36">
                  <c:v>7.5</c:v>
                </c:pt>
                <c:pt idx="37">
                  <c:v>7.75</c:v>
                </c:pt>
                <c:pt idx="38">
                  <c:v>8</c:v>
                </c:pt>
                <c:pt idx="39">
                  <c:v>8.25</c:v>
                </c:pt>
                <c:pt idx="40">
                  <c:v>8.5</c:v>
                </c:pt>
                <c:pt idx="41">
                  <c:v>8.75</c:v>
                </c:pt>
                <c:pt idx="42">
                  <c:v>9</c:v>
                </c:pt>
                <c:pt idx="43">
                  <c:v>9.25</c:v>
                </c:pt>
                <c:pt idx="44">
                  <c:v>9.5</c:v>
                </c:pt>
                <c:pt idx="45">
                  <c:v>9.75</c:v>
                </c:pt>
                <c:pt idx="46">
                  <c:v>9.9</c:v>
                </c:pt>
                <c:pt idx="47">
                  <c:v>9.9499999999999993</c:v>
                </c:pt>
                <c:pt idx="48">
                  <c:v>10</c:v>
                </c:pt>
              </c:numCache>
            </c:numRef>
          </c:xVal>
          <c:yVal>
            <c:numRef>
              <c:f>calculations!$K$16:$K$64</c:f>
              <c:numCache>
                <c:formatCode>General</c:formatCode>
                <c:ptCount val="49"/>
                <c:pt idx="0">
                  <c:v>10</c:v>
                </c:pt>
                <c:pt idx="1">
                  <c:v>9.0888356678548234</c:v>
                </c:pt>
                <c:pt idx="2">
                  <c:v>8.755541517580383</c:v>
                </c:pt>
                <c:pt idx="3">
                  <c:v>8.153578144235718</c:v>
                </c:pt>
                <c:pt idx="4">
                  <c:v>7.5503447041358971</c:v>
                </c:pt>
                <c:pt idx="5">
                  <c:v>7.1291405078221501</c:v>
                </c:pt>
                <c:pt idx="6">
                  <c:v>6.7962275898295941</c:v>
                </c:pt>
                <c:pt idx="7">
                  <c:v>6.5166852264521182</c:v>
                </c:pt>
                <c:pt idx="8">
                  <c:v>6.2731773287617489</c:v>
                </c:pt>
                <c:pt idx="9">
                  <c:v>6.0556919683133295</c:v>
                </c:pt>
                <c:pt idx="10">
                  <c:v>5.8578643762690508</c:v>
                </c:pt>
                <c:pt idx="11">
                  <c:v>5.6753664445881284</c:v>
                </c:pt>
                <c:pt idx="12">
                  <c:v>5.5051025721682203</c:v>
                </c:pt>
                <c:pt idx="13">
                  <c:v>5.3818580841242563</c:v>
                </c:pt>
                <c:pt idx="14">
                  <c:v>5.3447687419568908</c:v>
                </c:pt>
                <c:pt idx="15">
                  <c:v>5.192593015921398</c:v>
                </c:pt>
                <c:pt idx="16">
                  <c:v>5.0471740101645954</c:v>
                </c:pt>
                <c:pt idx="17">
                  <c:v>5.0000000000000009</c:v>
                </c:pt>
                <c:pt idx="18">
                  <c:v>4.9073756323204156</c:v>
                </c:pt>
                <c:pt idx="19">
                  <c:v>4.7722557505166128</c:v>
                </c:pt>
                <c:pt idx="20">
                  <c:v>4.6410161513775465</c:v>
                </c:pt>
                <c:pt idx="21">
                  <c:v>4.5129662801992056</c:v>
                </c:pt>
                <c:pt idx="22">
                  <c:v>4.3874961135289849</c:v>
                </c:pt>
                <c:pt idx="23">
                  <c:v>4.26405516685357</c:v>
                </c:pt>
                <c:pt idx="24">
                  <c:v>4.142135623730951</c:v>
                </c:pt>
                <c:pt idx="25">
                  <c:v>4.0212581668048131</c:v>
                </c:pt>
                <c:pt idx="26">
                  <c:v>3.9009594457463761</c:v>
                </c:pt>
                <c:pt idx="27">
                  <c:v>3.780780313179009</c:v>
                </c:pt>
                <c:pt idx="28">
                  <c:v>3.6602540378443873</c:v>
                </c:pt>
                <c:pt idx="29">
                  <c:v>3.5388936786452305</c:v>
                </c:pt>
                <c:pt idx="30">
                  <c:v>3.4161776648589699</c:v>
                </c:pt>
                <c:pt idx="31">
                  <c:v>3.3333333333333335</c:v>
                </c:pt>
                <c:pt idx="32">
                  <c:v>3.2915323412154982</c:v>
                </c:pt>
                <c:pt idx="33">
                  <c:v>3.1643097258253277</c:v>
                </c:pt>
                <c:pt idx="34">
                  <c:v>3.0337578469425917</c:v>
                </c:pt>
                <c:pt idx="35">
                  <c:v>3.0023303365684852</c:v>
                </c:pt>
                <c:pt idx="36">
                  <c:v>2.8989794855663562</c:v>
                </c:pt>
                <c:pt idx="37">
                  <c:v>2.7588723815161194</c:v>
                </c:pt>
                <c:pt idx="38">
                  <c:v>2.6120387496374149</c:v>
                </c:pt>
                <c:pt idx="39">
                  <c:v>2.4566415695262163</c:v>
                </c:pt>
                <c:pt idx="40">
                  <c:v>2.2901628833426058</c:v>
                </c:pt>
                <c:pt idx="41">
                  <c:v>2.1089672205953396</c:v>
                </c:pt>
                <c:pt idx="42">
                  <c:v>1.9074356983054617</c:v>
                </c:pt>
                <c:pt idx="43">
                  <c:v>1.6760090740494844</c:v>
                </c:pt>
                <c:pt idx="44">
                  <c:v>1.3957875683699938</c:v>
                </c:pt>
                <c:pt idx="45">
                  <c:v>1.0171118008217983</c:v>
                </c:pt>
                <c:pt idx="46">
                  <c:v>0.66351509032843992</c:v>
                </c:pt>
                <c:pt idx="47">
                  <c:v>0.47732839655567083</c:v>
                </c:pt>
                <c:pt idx="4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14E-462D-A24A-DF4A01B4B8BE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calculations!$A$16:$A$64</c:f>
              <c:numCache>
                <c:formatCode>General</c:formatCode>
                <c:ptCount val="4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2.6909290552139282</c:v>
                </c:pt>
                <c:pt idx="14">
                  <c:v>2.75</c:v>
                </c:pt>
                <c:pt idx="15">
                  <c:v>3</c:v>
                </c:pt>
                <c:pt idx="16">
                  <c:v>3.25</c:v>
                </c:pt>
                <c:pt idx="17">
                  <c:v>3.3333333333333335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6.666666666666667</c:v>
                </c:pt>
                <c:pt idx="32">
                  <c:v>6.75</c:v>
                </c:pt>
                <c:pt idx="33">
                  <c:v>7</c:v>
                </c:pt>
                <c:pt idx="34">
                  <c:v>7.25</c:v>
                </c:pt>
                <c:pt idx="35">
                  <c:v>7.3090709447860718</c:v>
                </c:pt>
                <c:pt idx="36">
                  <c:v>7.5</c:v>
                </c:pt>
                <c:pt idx="37">
                  <c:v>7.75</c:v>
                </c:pt>
                <c:pt idx="38">
                  <c:v>8</c:v>
                </c:pt>
                <c:pt idx="39">
                  <c:v>8.25</c:v>
                </c:pt>
                <c:pt idx="40">
                  <c:v>8.5</c:v>
                </c:pt>
                <c:pt idx="41">
                  <c:v>8.75</c:v>
                </c:pt>
                <c:pt idx="42">
                  <c:v>9</c:v>
                </c:pt>
                <c:pt idx="43">
                  <c:v>9.25</c:v>
                </c:pt>
                <c:pt idx="44">
                  <c:v>9.5</c:v>
                </c:pt>
                <c:pt idx="45">
                  <c:v>9.75</c:v>
                </c:pt>
                <c:pt idx="46">
                  <c:v>9.9</c:v>
                </c:pt>
                <c:pt idx="47">
                  <c:v>9.9499999999999993</c:v>
                </c:pt>
                <c:pt idx="48">
                  <c:v>10</c:v>
                </c:pt>
              </c:numCache>
            </c:numRef>
          </c:xVal>
          <c:yVal>
            <c:numRef>
              <c:f>calculations!$M$16:$M$64</c:f>
              <c:numCache>
                <c:formatCode>General</c:formatCode>
                <c:ptCount val="49"/>
                <c:pt idx="0">
                  <c:v>10</c:v>
                </c:pt>
                <c:pt idx="1">
                  <c:v>9.9998737421562307</c:v>
                </c:pt>
                <c:pt idx="2">
                  <c:v>9.9994898739988773</c:v>
                </c:pt>
                <c:pt idx="3">
                  <c:v>9.9967137693066057</c:v>
                </c:pt>
                <c:pt idx="4">
                  <c:v>9.9861687413554634</c:v>
                </c:pt>
                <c:pt idx="5">
                  <c:v>9.9672369858026943</c:v>
                </c:pt>
                <c:pt idx="6">
                  <c:v>9.9386503067484657</c:v>
                </c:pt>
                <c:pt idx="7">
                  <c:v>9.8989898989898997</c:v>
                </c:pt>
                <c:pt idx="8">
                  <c:v>9.8466780238500853</c:v>
                </c:pt>
                <c:pt idx="9">
                  <c:v>9.77997305792546</c:v>
                </c:pt>
                <c:pt idx="10">
                  <c:v>9.6969696969696972</c:v>
                </c:pt>
                <c:pt idx="11">
                  <c:v>9.5956065901148282</c:v>
                </c:pt>
                <c:pt idx="12">
                  <c:v>9.473684210526315</c:v>
                </c:pt>
                <c:pt idx="13">
                  <c:v>9.3652954270805431</c:v>
                </c:pt>
                <c:pt idx="14">
                  <c:v>9.3288962839711598</c:v>
                </c:pt>
                <c:pt idx="15">
                  <c:v>9.1588785046728969</c:v>
                </c:pt>
                <c:pt idx="16">
                  <c:v>8.9612784265519352</c:v>
                </c:pt>
                <c:pt idx="17">
                  <c:v>8.8888888888888893</c:v>
                </c:pt>
                <c:pt idx="18">
                  <c:v>8.7338501291989665</c:v>
                </c:pt>
                <c:pt idx="19">
                  <c:v>8.4745762711864412</c:v>
                </c:pt>
                <c:pt idx="20">
                  <c:v>8.1818181818181817</c:v>
                </c:pt>
                <c:pt idx="21">
                  <c:v>7.8544914625092792</c:v>
                </c:pt>
                <c:pt idx="22">
                  <c:v>7.4922600619195041</c:v>
                </c:pt>
                <c:pt idx="23">
                  <c:v>7.0957361222847943</c:v>
                </c:pt>
                <c:pt idx="24">
                  <c:v>6.6666666666666661</c:v>
                </c:pt>
                <c:pt idx="25">
                  <c:v>6.2080825451418731</c:v>
                </c:pt>
                <c:pt idx="26">
                  <c:v>5.724381625441695</c:v>
                </c:pt>
                <c:pt idx="27">
                  <c:v>5.2213188798554633</c:v>
                </c:pt>
                <c:pt idx="28">
                  <c:v>4.7058823529411749</c:v>
                </c:pt>
                <c:pt idx="29">
                  <c:v>4.1860465116279046</c:v>
                </c:pt>
                <c:pt idx="30">
                  <c:v>3.670411985018724</c:v>
                </c:pt>
                <c:pt idx="31">
                  <c:v>3.3333333333333313</c:v>
                </c:pt>
                <c:pt idx="32">
                  <c:v>3.1677600749765675</c:v>
                </c:pt>
                <c:pt idx="33">
                  <c:v>2.6865671641791016</c:v>
                </c:pt>
                <c:pt idx="34">
                  <c:v>2.2345337026777443</c:v>
                </c:pt>
                <c:pt idx="35">
                  <c:v>2.1327234867365084</c:v>
                </c:pt>
                <c:pt idx="36">
                  <c:v>1.8181818181818166</c:v>
                </c:pt>
                <c:pt idx="37">
                  <c:v>1.4425645592163843</c:v>
                </c:pt>
                <c:pt idx="38">
                  <c:v>1.1111111111111107</c:v>
                </c:pt>
                <c:pt idx="39">
                  <c:v>0.82561078348778238</c:v>
                </c:pt>
                <c:pt idx="40">
                  <c:v>0.58631921824104083</c:v>
                </c:pt>
                <c:pt idx="41">
                  <c:v>0.39215686274509665</c:v>
                </c:pt>
                <c:pt idx="42">
                  <c:v>0.24096385542168619</c:v>
                </c:pt>
                <c:pt idx="43">
                  <c:v>0.12977649603460684</c:v>
                </c:pt>
                <c:pt idx="44">
                  <c:v>5.5096418732782482E-2</c:v>
                </c:pt>
                <c:pt idx="45">
                  <c:v>1.3131976362442899E-2</c:v>
                </c:pt>
                <c:pt idx="46">
                  <c:v>2.0401917780272782E-3</c:v>
                </c:pt>
                <c:pt idx="47">
                  <c:v>5.0501224654730947E-4</c:v>
                </c:pt>
                <c:pt idx="4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14E-462D-A24A-DF4A01B4B8BE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calculations!$A$16:$A$64</c:f>
              <c:numCache>
                <c:formatCode>General</c:formatCode>
                <c:ptCount val="4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2.6909290552139282</c:v>
                </c:pt>
                <c:pt idx="14">
                  <c:v>2.75</c:v>
                </c:pt>
                <c:pt idx="15">
                  <c:v>3</c:v>
                </c:pt>
                <c:pt idx="16">
                  <c:v>3.25</c:v>
                </c:pt>
                <c:pt idx="17">
                  <c:v>3.3333333333333335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6.666666666666667</c:v>
                </c:pt>
                <c:pt idx="32">
                  <c:v>6.75</c:v>
                </c:pt>
                <c:pt idx="33">
                  <c:v>7</c:v>
                </c:pt>
                <c:pt idx="34">
                  <c:v>7.25</c:v>
                </c:pt>
                <c:pt idx="35">
                  <c:v>7.3090709447860718</c:v>
                </c:pt>
                <c:pt idx="36">
                  <c:v>7.5</c:v>
                </c:pt>
                <c:pt idx="37">
                  <c:v>7.75</c:v>
                </c:pt>
                <c:pt idx="38">
                  <c:v>8</c:v>
                </c:pt>
                <c:pt idx="39">
                  <c:v>8.25</c:v>
                </c:pt>
                <c:pt idx="40">
                  <c:v>8.5</c:v>
                </c:pt>
                <c:pt idx="41">
                  <c:v>8.75</c:v>
                </c:pt>
                <c:pt idx="42">
                  <c:v>9</c:v>
                </c:pt>
                <c:pt idx="43">
                  <c:v>9.25</c:v>
                </c:pt>
                <c:pt idx="44">
                  <c:v>9.5</c:v>
                </c:pt>
                <c:pt idx="45">
                  <c:v>9.75</c:v>
                </c:pt>
                <c:pt idx="46">
                  <c:v>9.9</c:v>
                </c:pt>
                <c:pt idx="47">
                  <c:v>9.9499999999999993</c:v>
                </c:pt>
                <c:pt idx="48">
                  <c:v>10</c:v>
                </c:pt>
              </c:numCache>
            </c:numRef>
          </c:xVal>
          <c:yVal>
            <c:numRef>
              <c:f>calculations!$O$16:$O$64</c:f>
              <c:numCache>
                <c:formatCode>General</c:formatCode>
                <c:ptCount val="49"/>
                <c:pt idx="0">
                  <c:v>10</c:v>
                </c:pt>
                <c:pt idx="1">
                  <c:v>9.5226716034443317</c:v>
                </c:pt>
                <c:pt idx="2">
                  <c:v>9.3364849096715581</c:v>
                </c:pt>
                <c:pt idx="3">
                  <c:v>8.9828881991782019</c:v>
                </c:pt>
                <c:pt idx="4">
                  <c:v>8.6042124316300068</c:v>
                </c:pt>
                <c:pt idx="5">
                  <c:v>8.3239909259505147</c:v>
                </c:pt>
                <c:pt idx="6">
                  <c:v>8.092564301694539</c:v>
                </c:pt>
                <c:pt idx="7">
                  <c:v>7.8910327794046609</c:v>
                </c:pt>
                <c:pt idx="8">
                  <c:v>7.7098371166573942</c:v>
                </c:pt>
                <c:pt idx="9">
                  <c:v>7.5433584304737842</c:v>
                </c:pt>
                <c:pt idx="10">
                  <c:v>7.3879612503625847</c:v>
                </c:pt>
                <c:pt idx="11">
                  <c:v>7.2411276184838806</c:v>
                </c:pt>
                <c:pt idx="12">
                  <c:v>7.1010205144336442</c:v>
                </c:pt>
                <c:pt idx="13">
                  <c:v>6.9976696634315143</c:v>
                </c:pt>
                <c:pt idx="14">
                  <c:v>6.9662421530574079</c:v>
                </c:pt>
                <c:pt idx="15">
                  <c:v>6.8356902741746719</c:v>
                </c:pt>
                <c:pt idx="16">
                  <c:v>6.7084676587845014</c:v>
                </c:pt>
                <c:pt idx="17">
                  <c:v>6.6666666666666661</c:v>
                </c:pt>
                <c:pt idx="18">
                  <c:v>6.5838223351410301</c:v>
                </c:pt>
                <c:pt idx="19">
                  <c:v>6.4611063213547695</c:v>
                </c:pt>
                <c:pt idx="20">
                  <c:v>6.3397459621556127</c:v>
                </c:pt>
                <c:pt idx="21">
                  <c:v>6.219219686820991</c:v>
                </c:pt>
                <c:pt idx="22">
                  <c:v>6.0990405542536239</c:v>
                </c:pt>
                <c:pt idx="23">
                  <c:v>5.9787418331951869</c:v>
                </c:pt>
                <c:pt idx="24">
                  <c:v>5.857864376269049</c:v>
                </c:pt>
                <c:pt idx="25">
                  <c:v>5.73594483314643</c:v>
                </c:pt>
                <c:pt idx="26">
                  <c:v>5.6125038864710151</c:v>
                </c:pt>
                <c:pt idx="27">
                  <c:v>5.4870337198007944</c:v>
                </c:pt>
                <c:pt idx="28">
                  <c:v>5.3589838486224535</c:v>
                </c:pt>
                <c:pt idx="29">
                  <c:v>5.2277442494833872</c:v>
                </c:pt>
                <c:pt idx="30">
                  <c:v>5.0926243676795844</c:v>
                </c:pt>
                <c:pt idx="31">
                  <c:v>4.9999999999999991</c:v>
                </c:pt>
                <c:pt idx="32">
                  <c:v>4.9528259898354046</c:v>
                </c:pt>
                <c:pt idx="33">
                  <c:v>4.807406984078602</c:v>
                </c:pt>
                <c:pt idx="34">
                  <c:v>4.6552312580431092</c:v>
                </c:pt>
                <c:pt idx="35">
                  <c:v>4.6181419158757437</c:v>
                </c:pt>
                <c:pt idx="36">
                  <c:v>4.4948974278317797</c:v>
                </c:pt>
                <c:pt idx="37">
                  <c:v>4.3246335554118716</c:v>
                </c:pt>
                <c:pt idx="38">
                  <c:v>4.1421356237309492</c:v>
                </c:pt>
                <c:pt idx="39">
                  <c:v>3.9443080316866705</c:v>
                </c:pt>
                <c:pt idx="40">
                  <c:v>3.7268226712382511</c:v>
                </c:pt>
                <c:pt idx="41">
                  <c:v>3.4833147735478818</c:v>
                </c:pt>
                <c:pt idx="42">
                  <c:v>3.2037724101704059</c:v>
                </c:pt>
                <c:pt idx="43">
                  <c:v>2.8708594921778499</c:v>
                </c:pt>
                <c:pt idx="44">
                  <c:v>2.4496552958641029</c:v>
                </c:pt>
                <c:pt idx="45">
                  <c:v>1.846421855764282</c:v>
                </c:pt>
                <c:pt idx="46">
                  <c:v>1.2444584824196152</c:v>
                </c:pt>
                <c:pt idx="47">
                  <c:v>0.91116433214518366</c:v>
                </c:pt>
                <c:pt idx="4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14E-462D-A24A-DF4A01B4B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369528"/>
        <c:axId val="1"/>
      </c:scatterChart>
      <c:valAx>
        <c:axId val="522369528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369528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42047930283223E-2"/>
          <c:y val="4.1394335511982572E-2"/>
          <c:w val="0.88671023965141615"/>
          <c:h val="0.870370370370370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calculations!$A$16:$A$64</c:f>
              <c:numCache>
                <c:formatCode>General</c:formatCode>
                <c:ptCount val="4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2.6909290552139282</c:v>
                </c:pt>
                <c:pt idx="14">
                  <c:v>2.75</c:v>
                </c:pt>
                <c:pt idx="15">
                  <c:v>3</c:v>
                </c:pt>
                <c:pt idx="16">
                  <c:v>3.25</c:v>
                </c:pt>
                <c:pt idx="17">
                  <c:v>3.3333333333333335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6.666666666666667</c:v>
                </c:pt>
                <c:pt idx="32">
                  <c:v>6.75</c:v>
                </c:pt>
                <c:pt idx="33">
                  <c:v>7</c:v>
                </c:pt>
                <c:pt idx="34">
                  <c:v>7.25</c:v>
                </c:pt>
                <c:pt idx="35">
                  <c:v>7.3090709447860718</c:v>
                </c:pt>
                <c:pt idx="36">
                  <c:v>7.5</c:v>
                </c:pt>
                <c:pt idx="37">
                  <c:v>7.75</c:v>
                </c:pt>
                <c:pt idx="38">
                  <c:v>8</c:v>
                </c:pt>
                <c:pt idx="39">
                  <c:v>8.25</c:v>
                </c:pt>
                <c:pt idx="40">
                  <c:v>8.5</c:v>
                </c:pt>
                <c:pt idx="41">
                  <c:v>8.75</c:v>
                </c:pt>
                <c:pt idx="42">
                  <c:v>9</c:v>
                </c:pt>
                <c:pt idx="43">
                  <c:v>9.25</c:v>
                </c:pt>
                <c:pt idx="44">
                  <c:v>9.5</c:v>
                </c:pt>
                <c:pt idx="45">
                  <c:v>9.75</c:v>
                </c:pt>
                <c:pt idx="46">
                  <c:v>9.9</c:v>
                </c:pt>
                <c:pt idx="47">
                  <c:v>9.9499999999999993</c:v>
                </c:pt>
                <c:pt idx="48">
                  <c:v>10</c:v>
                </c:pt>
              </c:numCache>
            </c:numRef>
          </c:xVal>
          <c:yVal>
            <c:numRef>
              <c:f>calculations!$Q$16:$Q$64</c:f>
              <c:numCache>
                <c:formatCode>General</c:formatCode>
                <c:ptCount val="49"/>
                <c:pt idx="0">
                  <c:v>0</c:v>
                </c:pt>
                <c:pt idx="1">
                  <c:v>9.9999999999999992E-2</c:v>
                </c:pt>
                <c:pt idx="2">
                  <c:v>0.19999999999999998</c:v>
                </c:pt>
                <c:pt idx="3">
                  <c:v>0.49999999999999994</c:v>
                </c:pt>
                <c:pt idx="4">
                  <c:v>0.99999999999999989</c:v>
                </c:pt>
                <c:pt idx="5">
                  <c:v>1.4999999999999998</c:v>
                </c:pt>
                <c:pt idx="6">
                  <c:v>1.9999999999999998</c:v>
                </c:pt>
                <c:pt idx="7">
                  <c:v>2.4999999999999996</c:v>
                </c:pt>
                <c:pt idx="8">
                  <c:v>2.9999999999999996</c:v>
                </c:pt>
                <c:pt idx="9">
                  <c:v>3.4999999999999996</c:v>
                </c:pt>
                <c:pt idx="10">
                  <c:v>3.9999999999999996</c:v>
                </c:pt>
                <c:pt idx="11">
                  <c:v>4.4999999999999991</c:v>
                </c:pt>
                <c:pt idx="12">
                  <c:v>4.9999999999999991</c:v>
                </c:pt>
                <c:pt idx="13">
                  <c:v>5.3818581104278556</c:v>
                </c:pt>
                <c:pt idx="14">
                  <c:v>5.4999999999999991</c:v>
                </c:pt>
                <c:pt idx="15">
                  <c:v>5.9999999999999991</c:v>
                </c:pt>
                <c:pt idx="16">
                  <c:v>6.4999999999999991</c:v>
                </c:pt>
                <c:pt idx="17">
                  <c:v>6.6666666666666661</c:v>
                </c:pt>
                <c:pt idx="18">
                  <c:v>6.75</c:v>
                </c:pt>
                <c:pt idx="19">
                  <c:v>6.875</c:v>
                </c:pt>
                <c:pt idx="20">
                  <c:v>7</c:v>
                </c:pt>
                <c:pt idx="21">
                  <c:v>7.125</c:v>
                </c:pt>
                <c:pt idx="22">
                  <c:v>7.25</c:v>
                </c:pt>
                <c:pt idx="23">
                  <c:v>7.375</c:v>
                </c:pt>
                <c:pt idx="24">
                  <c:v>7.5</c:v>
                </c:pt>
                <c:pt idx="25">
                  <c:v>7.625</c:v>
                </c:pt>
                <c:pt idx="26">
                  <c:v>7.75</c:v>
                </c:pt>
                <c:pt idx="27">
                  <c:v>7.875</c:v>
                </c:pt>
                <c:pt idx="28">
                  <c:v>8</c:v>
                </c:pt>
                <c:pt idx="29">
                  <c:v>8.125</c:v>
                </c:pt>
                <c:pt idx="30">
                  <c:v>8.25</c:v>
                </c:pt>
                <c:pt idx="31">
                  <c:v>8.3333333333333339</c:v>
                </c:pt>
                <c:pt idx="32">
                  <c:v>8.375</c:v>
                </c:pt>
                <c:pt idx="33">
                  <c:v>8.5</c:v>
                </c:pt>
                <c:pt idx="34">
                  <c:v>8.625</c:v>
                </c:pt>
                <c:pt idx="35">
                  <c:v>8.6545354723930359</c:v>
                </c:pt>
                <c:pt idx="36">
                  <c:v>8.75</c:v>
                </c:pt>
                <c:pt idx="37">
                  <c:v>8.875</c:v>
                </c:pt>
                <c:pt idx="38">
                  <c:v>9</c:v>
                </c:pt>
                <c:pt idx="39">
                  <c:v>9.125</c:v>
                </c:pt>
                <c:pt idx="40">
                  <c:v>9.25</c:v>
                </c:pt>
                <c:pt idx="41">
                  <c:v>9.375</c:v>
                </c:pt>
                <c:pt idx="42">
                  <c:v>9.5</c:v>
                </c:pt>
                <c:pt idx="43">
                  <c:v>9.625</c:v>
                </c:pt>
                <c:pt idx="44">
                  <c:v>9.75</c:v>
                </c:pt>
                <c:pt idx="45">
                  <c:v>9.875</c:v>
                </c:pt>
                <c:pt idx="46">
                  <c:v>9.9500000000000011</c:v>
                </c:pt>
                <c:pt idx="47">
                  <c:v>9.9749999999999996</c:v>
                </c:pt>
                <c:pt idx="48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DD-46DB-AFBC-E285D36FD8A8}"/>
            </c:ext>
          </c:extLst>
        </c:ser>
        <c:ser>
          <c:idx val="1"/>
          <c:order val="1"/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calculations!$A$16:$A$64</c:f>
              <c:numCache>
                <c:formatCode>General</c:formatCode>
                <c:ptCount val="4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2.6909290552139282</c:v>
                </c:pt>
                <c:pt idx="14">
                  <c:v>2.75</c:v>
                </c:pt>
                <c:pt idx="15">
                  <c:v>3</c:v>
                </c:pt>
                <c:pt idx="16">
                  <c:v>3.25</c:v>
                </c:pt>
                <c:pt idx="17">
                  <c:v>3.3333333333333335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6.666666666666667</c:v>
                </c:pt>
                <c:pt idx="32">
                  <c:v>6.75</c:v>
                </c:pt>
                <c:pt idx="33">
                  <c:v>7</c:v>
                </c:pt>
                <c:pt idx="34">
                  <c:v>7.25</c:v>
                </c:pt>
                <c:pt idx="35">
                  <c:v>7.3090709447860718</c:v>
                </c:pt>
                <c:pt idx="36">
                  <c:v>7.5</c:v>
                </c:pt>
                <c:pt idx="37">
                  <c:v>7.75</c:v>
                </c:pt>
                <c:pt idx="38">
                  <c:v>8</c:v>
                </c:pt>
                <c:pt idx="39">
                  <c:v>8.25</c:v>
                </c:pt>
                <c:pt idx="40">
                  <c:v>8.5</c:v>
                </c:pt>
                <c:pt idx="41">
                  <c:v>8.75</c:v>
                </c:pt>
                <c:pt idx="42">
                  <c:v>9</c:v>
                </c:pt>
                <c:pt idx="43">
                  <c:v>9.25</c:v>
                </c:pt>
                <c:pt idx="44">
                  <c:v>9.5</c:v>
                </c:pt>
                <c:pt idx="45">
                  <c:v>9.75</c:v>
                </c:pt>
                <c:pt idx="46">
                  <c:v>9.9</c:v>
                </c:pt>
                <c:pt idx="47">
                  <c:v>9.9499999999999993</c:v>
                </c:pt>
                <c:pt idx="48">
                  <c:v>10</c:v>
                </c:pt>
              </c:numCache>
            </c:numRef>
          </c:xVal>
          <c:yVal>
            <c:numRef>
              <c:f>calculations!$R$16:$R$64</c:f>
              <c:numCache>
                <c:formatCode>General</c:formatCode>
                <c:ptCount val="49"/>
                <c:pt idx="0">
                  <c:v>0</c:v>
                </c:pt>
                <c:pt idx="1">
                  <c:v>2.4999999999999998E-2</c:v>
                </c:pt>
                <c:pt idx="2">
                  <c:v>4.9999999999999996E-2</c:v>
                </c:pt>
                <c:pt idx="3">
                  <c:v>0.12499999999999999</c:v>
                </c:pt>
                <c:pt idx="4">
                  <c:v>0.24999999999999997</c:v>
                </c:pt>
                <c:pt idx="5">
                  <c:v>0.37499999999999994</c:v>
                </c:pt>
                <c:pt idx="6">
                  <c:v>0.49999999999999994</c:v>
                </c:pt>
                <c:pt idx="7">
                  <c:v>0.62499999999999989</c:v>
                </c:pt>
                <c:pt idx="8">
                  <c:v>0.74999999999999989</c:v>
                </c:pt>
                <c:pt idx="9">
                  <c:v>0.87499999999999989</c:v>
                </c:pt>
                <c:pt idx="10">
                  <c:v>0.99999999999999989</c:v>
                </c:pt>
                <c:pt idx="11">
                  <c:v>1.1249999999999998</c:v>
                </c:pt>
                <c:pt idx="12">
                  <c:v>1.2499999999999998</c:v>
                </c:pt>
                <c:pt idx="13">
                  <c:v>1.3454645276069639</c:v>
                </c:pt>
                <c:pt idx="14">
                  <c:v>1.3749999999999998</c:v>
                </c:pt>
                <c:pt idx="15">
                  <c:v>1.4999999999999998</c:v>
                </c:pt>
                <c:pt idx="16">
                  <c:v>1.6249999999999998</c:v>
                </c:pt>
                <c:pt idx="17">
                  <c:v>1.6666666666666665</c:v>
                </c:pt>
                <c:pt idx="18">
                  <c:v>1.7499999999999998</c:v>
                </c:pt>
                <c:pt idx="19">
                  <c:v>1.8749999999999998</c:v>
                </c:pt>
                <c:pt idx="20">
                  <c:v>1.9999999999999998</c:v>
                </c:pt>
                <c:pt idx="21">
                  <c:v>2.1249999999999996</c:v>
                </c:pt>
                <c:pt idx="22">
                  <c:v>2.2499999999999996</c:v>
                </c:pt>
                <c:pt idx="23">
                  <c:v>2.3749999999999996</c:v>
                </c:pt>
                <c:pt idx="24">
                  <c:v>2.4999999999999996</c:v>
                </c:pt>
                <c:pt idx="25">
                  <c:v>2.6249999999999996</c:v>
                </c:pt>
                <c:pt idx="26">
                  <c:v>2.7499999999999996</c:v>
                </c:pt>
                <c:pt idx="27">
                  <c:v>2.8749999999999996</c:v>
                </c:pt>
                <c:pt idx="28">
                  <c:v>2.9999999999999996</c:v>
                </c:pt>
                <c:pt idx="29">
                  <c:v>3.1249999999999996</c:v>
                </c:pt>
                <c:pt idx="30">
                  <c:v>3.2499999999999996</c:v>
                </c:pt>
                <c:pt idx="31">
                  <c:v>3.3333333333333348</c:v>
                </c:pt>
                <c:pt idx="32">
                  <c:v>3.5000000000000009</c:v>
                </c:pt>
                <c:pt idx="33">
                  <c:v>4.0000000000000009</c:v>
                </c:pt>
                <c:pt idx="34">
                  <c:v>4.5000000000000009</c:v>
                </c:pt>
                <c:pt idx="35">
                  <c:v>4.6181418895721444</c:v>
                </c:pt>
                <c:pt idx="36">
                  <c:v>5.0000000000000009</c:v>
                </c:pt>
                <c:pt idx="37">
                  <c:v>5.5000000000000009</c:v>
                </c:pt>
                <c:pt idx="38">
                  <c:v>6</c:v>
                </c:pt>
                <c:pt idx="39">
                  <c:v>6.5</c:v>
                </c:pt>
                <c:pt idx="40">
                  <c:v>7</c:v>
                </c:pt>
                <c:pt idx="41">
                  <c:v>7.5</c:v>
                </c:pt>
                <c:pt idx="42">
                  <c:v>8</c:v>
                </c:pt>
                <c:pt idx="43">
                  <c:v>8.5</c:v>
                </c:pt>
                <c:pt idx="44">
                  <c:v>9</c:v>
                </c:pt>
                <c:pt idx="45">
                  <c:v>9.5</c:v>
                </c:pt>
                <c:pt idx="46">
                  <c:v>9.8000000000000007</c:v>
                </c:pt>
                <c:pt idx="47">
                  <c:v>9.8999999999999986</c:v>
                </c:pt>
                <c:pt idx="48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DD-46DB-AFBC-E285D36FD8A8}"/>
            </c:ext>
          </c:extLst>
        </c:ser>
        <c:ser>
          <c:idx val="4"/>
          <c:order val="2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calculations!$A$16:$A$64</c:f>
              <c:numCache>
                <c:formatCode>General</c:formatCode>
                <c:ptCount val="4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2.6909290552139282</c:v>
                </c:pt>
                <c:pt idx="14">
                  <c:v>2.75</c:v>
                </c:pt>
                <c:pt idx="15">
                  <c:v>3</c:v>
                </c:pt>
                <c:pt idx="16">
                  <c:v>3.25</c:v>
                </c:pt>
                <c:pt idx="17">
                  <c:v>3.3333333333333335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6.666666666666667</c:v>
                </c:pt>
                <c:pt idx="32">
                  <c:v>6.75</c:v>
                </c:pt>
                <c:pt idx="33">
                  <c:v>7</c:v>
                </c:pt>
                <c:pt idx="34">
                  <c:v>7.25</c:v>
                </c:pt>
                <c:pt idx="35">
                  <c:v>7.3090709447860718</c:v>
                </c:pt>
                <c:pt idx="36">
                  <c:v>7.5</c:v>
                </c:pt>
                <c:pt idx="37">
                  <c:v>7.75</c:v>
                </c:pt>
                <c:pt idx="38">
                  <c:v>8</c:v>
                </c:pt>
                <c:pt idx="39">
                  <c:v>8.25</c:v>
                </c:pt>
                <c:pt idx="40">
                  <c:v>8.5</c:v>
                </c:pt>
                <c:pt idx="41">
                  <c:v>8.75</c:v>
                </c:pt>
                <c:pt idx="42">
                  <c:v>9</c:v>
                </c:pt>
                <c:pt idx="43">
                  <c:v>9.25</c:v>
                </c:pt>
                <c:pt idx="44">
                  <c:v>9.5</c:v>
                </c:pt>
                <c:pt idx="45">
                  <c:v>9.75</c:v>
                </c:pt>
                <c:pt idx="46">
                  <c:v>9.9</c:v>
                </c:pt>
                <c:pt idx="47">
                  <c:v>9.9499999999999993</c:v>
                </c:pt>
                <c:pt idx="48">
                  <c:v>10</c:v>
                </c:pt>
              </c:numCache>
            </c:numRef>
          </c:xVal>
          <c:yVal>
            <c:numRef>
              <c:f>calculations!$S$16:$S$64</c:f>
              <c:numCache>
                <c:formatCode>General</c:formatCode>
                <c:ptCount val="49"/>
                <c:pt idx="0">
                  <c:v>10</c:v>
                </c:pt>
                <c:pt idx="1">
                  <c:v>9.9994949877534527</c:v>
                </c:pt>
                <c:pt idx="2">
                  <c:v>9.9979598082219727</c:v>
                </c:pt>
                <c:pt idx="3">
                  <c:v>9.9868680236375571</c:v>
                </c:pt>
                <c:pt idx="4">
                  <c:v>9.9449035812672175</c:v>
                </c:pt>
                <c:pt idx="5">
                  <c:v>9.8702235039653932</c:v>
                </c:pt>
                <c:pt idx="6">
                  <c:v>9.7590361445783138</c:v>
                </c:pt>
                <c:pt idx="7">
                  <c:v>9.6078431372549034</c:v>
                </c:pt>
                <c:pt idx="8">
                  <c:v>9.4136807817589592</c:v>
                </c:pt>
                <c:pt idx="9">
                  <c:v>9.1743892165122176</c:v>
                </c:pt>
                <c:pt idx="10">
                  <c:v>8.8888888888888893</c:v>
                </c:pt>
                <c:pt idx="11">
                  <c:v>8.5574354407836157</c:v>
                </c:pt>
                <c:pt idx="12">
                  <c:v>8.1818181818181834</c:v>
                </c:pt>
                <c:pt idx="13">
                  <c:v>7.8672765132634916</c:v>
                </c:pt>
                <c:pt idx="14">
                  <c:v>7.7654662973222557</c:v>
                </c:pt>
                <c:pt idx="15">
                  <c:v>7.3134328358208984</c:v>
                </c:pt>
                <c:pt idx="16">
                  <c:v>6.8322399250234325</c:v>
                </c:pt>
                <c:pt idx="17">
                  <c:v>6.6666666666666679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DD-46DB-AFBC-E285D36FD8A8}"/>
            </c:ext>
          </c:extLst>
        </c:ser>
        <c:ser>
          <c:idx val="5"/>
          <c:order val="3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calculations!$A$16:$A$64</c:f>
              <c:numCache>
                <c:formatCode>General</c:formatCode>
                <c:ptCount val="4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2.6909290552139282</c:v>
                </c:pt>
                <c:pt idx="14">
                  <c:v>2.75</c:v>
                </c:pt>
                <c:pt idx="15">
                  <c:v>3</c:v>
                </c:pt>
                <c:pt idx="16">
                  <c:v>3.25</c:v>
                </c:pt>
                <c:pt idx="17">
                  <c:v>3.3333333333333335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6.666666666666667</c:v>
                </c:pt>
                <c:pt idx="32">
                  <c:v>6.75</c:v>
                </c:pt>
                <c:pt idx="33">
                  <c:v>7</c:v>
                </c:pt>
                <c:pt idx="34">
                  <c:v>7.25</c:v>
                </c:pt>
                <c:pt idx="35">
                  <c:v>7.3090709447860718</c:v>
                </c:pt>
                <c:pt idx="36">
                  <c:v>7.5</c:v>
                </c:pt>
                <c:pt idx="37">
                  <c:v>7.75</c:v>
                </c:pt>
                <c:pt idx="38">
                  <c:v>8</c:v>
                </c:pt>
                <c:pt idx="39">
                  <c:v>8.25</c:v>
                </c:pt>
                <c:pt idx="40">
                  <c:v>8.5</c:v>
                </c:pt>
                <c:pt idx="41">
                  <c:v>8.75</c:v>
                </c:pt>
                <c:pt idx="42">
                  <c:v>9</c:v>
                </c:pt>
                <c:pt idx="43">
                  <c:v>9.25</c:v>
                </c:pt>
                <c:pt idx="44">
                  <c:v>9.5</c:v>
                </c:pt>
                <c:pt idx="45">
                  <c:v>9.75</c:v>
                </c:pt>
                <c:pt idx="46">
                  <c:v>9.9</c:v>
                </c:pt>
                <c:pt idx="47">
                  <c:v>9.9499999999999993</c:v>
                </c:pt>
                <c:pt idx="48">
                  <c:v>10</c:v>
                </c:pt>
              </c:numCache>
            </c:numRef>
          </c:xVal>
          <c:yVal>
            <c:numRef>
              <c:f>calculations!$T$16:$T$64</c:f>
              <c:numCache>
                <c:formatCode>General</c:formatCode>
                <c:ptCount val="49"/>
                <c:pt idx="0">
                  <c:v>10</c:v>
                </c:pt>
                <c:pt idx="1">
                  <c:v>9.0888356678548234</c:v>
                </c:pt>
                <c:pt idx="2">
                  <c:v>8.755541517580383</c:v>
                </c:pt>
                <c:pt idx="3">
                  <c:v>8.153578144235718</c:v>
                </c:pt>
                <c:pt idx="4">
                  <c:v>7.5503447041358971</c:v>
                </c:pt>
                <c:pt idx="5">
                  <c:v>7.1291405078221501</c:v>
                </c:pt>
                <c:pt idx="6">
                  <c:v>6.7962275898295941</c:v>
                </c:pt>
                <c:pt idx="7">
                  <c:v>6.5166852264521182</c:v>
                </c:pt>
                <c:pt idx="8">
                  <c:v>6.2731773287617489</c:v>
                </c:pt>
                <c:pt idx="9">
                  <c:v>6.0556919683133295</c:v>
                </c:pt>
                <c:pt idx="10">
                  <c:v>5.8578643762690508</c:v>
                </c:pt>
                <c:pt idx="11">
                  <c:v>5.6753664445881284</c:v>
                </c:pt>
                <c:pt idx="12">
                  <c:v>5.5051025721682203</c:v>
                </c:pt>
                <c:pt idx="13">
                  <c:v>5.3818580841242563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DD-46DB-AFBC-E285D36FD8A8}"/>
            </c:ext>
          </c:extLst>
        </c:ser>
        <c:ser>
          <c:idx val="6"/>
          <c:order val="4"/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calculations!$A$16:$A$64</c:f>
              <c:numCache>
                <c:formatCode>General</c:formatCode>
                <c:ptCount val="4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2.6909290552139282</c:v>
                </c:pt>
                <c:pt idx="14">
                  <c:v>2.75</c:v>
                </c:pt>
                <c:pt idx="15">
                  <c:v>3</c:v>
                </c:pt>
                <c:pt idx="16">
                  <c:v>3.25</c:v>
                </c:pt>
                <c:pt idx="17">
                  <c:v>3.3333333333333335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6.666666666666667</c:v>
                </c:pt>
                <c:pt idx="32">
                  <c:v>6.75</c:v>
                </c:pt>
                <c:pt idx="33">
                  <c:v>7</c:v>
                </c:pt>
                <c:pt idx="34">
                  <c:v>7.25</c:v>
                </c:pt>
                <c:pt idx="35">
                  <c:v>7.3090709447860718</c:v>
                </c:pt>
                <c:pt idx="36">
                  <c:v>7.5</c:v>
                </c:pt>
                <c:pt idx="37">
                  <c:v>7.75</c:v>
                </c:pt>
                <c:pt idx="38">
                  <c:v>8</c:v>
                </c:pt>
                <c:pt idx="39">
                  <c:v>8.25</c:v>
                </c:pt>
                <c:pt idx="40">
                  <c:v>8.5</c:v>
                </c:pt>
                <c:pt idx="41">
                  <c:v>8.75</c:v>
                </c:pt>
                <c:pt idx="42">
                  <c:v>9</c:v>
                </c:pt>
                <c:pt idx="43">
                  <c:v>9.25</c:v>
                </c:pt>
                <c:pt idx="44">
                  <c:v>9.5</c:v>
                </c:pt>
                <c:pt idx="45">
                  <c:v>9.75</c:v>
                </c:pt>
                <c:pt idx="46">
                  <c:v>9.9</c:v>
                </c:pt>
                <c:pt idx="47">
                  <c:v>9.9499999999999993</c:v>
                </c:pt>
                <c:pt idx="48">
                  <c:v>10</c:v>
                </c:pt>
              </c:numCache>
            </c:numRef>
          </c:xVal>
          <c:yVal>
            <c:numRef>
              <c:f>calculations!$U$16:$U$64</c:f>
              <c:numCache>
                <c:formatCode>General</c:formatCode>
                <c:ptCount val="49"/>
                <c:pt idx="31">
                  <c:v>3.3333333333333313</c:v>
                </c:pt>
                <c:pt idx="32">
                  <c:v>3.1677600749765675</c:v>
                </c:pt>
                <c:pt idx="33">
                  <c:v>2.6865671641791016</c:v>
                </c:pt>
                <c:pt idx="34">
                  <c:v>2.2345337026777443</c:v>
                </c:pt>
                <c:pt idx="35">
                  <c:v>2.1327234867365084</c:v>
                </c:pt>
                <c:pt idx="36">
                  <c:v>1.8181818181818166</c:v>
                </c:pt>
                <c:pt idx="37">
                  <c:v>1.4425645592163843</c:v>
                </c:pt>
                <c:pt idx="38">
                  <c:v>1.1111111111111107</c:v>
                </c:pt>
                <c:pt idx="39">
                  <c:v>0.82561078348778238</c:v>
                </c:pt>
                <c:pt idx="40">
                  <c:v>0.58631921824104083</c:v>
                </c:pt>
                <c:pt idx="41">
                  <c:v>0.39215686274509665</c:v>
                </c:pt>
                <c:pt idx="42">
                  <c:v>0.24096385542168619</c:v>
                </c:pt>
                <c:pt idx="43">
                  <c:v>0.12977649603460684</c:v>
                </c:pt>
                <c:pt idx="44">
                  <c:v>5.5096418732782482E-2</c:v>
                </c:pt>
                <c:pt idx="45">
                  <c:v>1.3131976362442899E-2</c:v>
                </c:pt>
                <c:pt idx="46">
                  <c:v>2.0401917780272782E-3</c:v>
                </c:pt>
                <c:pt idx="47">
                  <c:v>5.0501224654730947E-4</c:v>
                </c:pt>
                <c:pt idx="4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DD-46DB-AFBC-E285D36FD8A8}"/>
            </c:ext>
          </c:extLst>
        </c:ser>
        <c:ser>
          <c:idx val="7"/>
          <c:order val="5"/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calculations!$A$16:$A$64</c:f>
              <c:numCache>
                <c:formatCode>General</c:formatCode>
                <c:ptCount val="4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2.6909290552139282</c:v>
                </c:pt>
                <c:pt idx="14">
                  <c:v>2.75</c:v>
                </c:pt>
                <c:pt idx="15">
                  <c:v>3</c:v>
                </c:pt>
                <c:pt idx="16">
                  <c:v>3.25</c:v>
                </c:pt>
                <c:pt idx="17">
                  <c:v>3.3333333333333335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6.666666666666667</c:v>
                </c:pt>
                <c:pt idx="32">
                  <c:v>6.75</c:v>
                </c:pt>
                <c:pt idx="33">
                  <c:v>7</c:v>
                </c:pt>
                <c:pt idx="34">
                  <c:v>7.25</c:v>
                </c:pt>
                <c:pt idx="35">
                  <c:v>7.3090709447860718</c:v>
                </c:pt>
                <c:pt idx="36">
                  <c:v>7.5</c:v>
                </c:pt>
                <c:pt idx="37">
                  <c:v>7.75</c:v>
                </c:pt>
                <c:pt idx="38">
                  <c:v>8</c:v>
                </c:pt>
                <c:pt idx="39">
                  <c:v>8.25</c:v>
                </c:pt>
                <c:pt idx="40">
                  <c:v>8.5</c:v>
                </c:pt>
                <c:pt idx="41">
                  <c:v>8.75</c:v>
                </c:pt>
                <c:pt idx="42">
                  <c:v>9</c:v>
                </c:pt>
                <c:pt idx="43">
                  <c:v>9.25</c:v>
                </c:pt>
                <c:pt idx="44">
                  <c:v>9.5</c:v>
                </c:pt>
                <c:pt idx="45">
                  <c:v>9.75</c:v>
                </c:pt>
                <c:pt idx="46">
                  <c:v>9.9</c:v>
                </c:pt>
                <c:pt idx="47">
                  <c:v>9.9499999999999993</c:v>
                </c:pt>
                <c:pt idx="48">
                  <c:v>10</c:v>
                </c:pt>
              </c:numCache>
            </c:numRef>
          </c:xVal>
          <c:yVal>
            <c:numRef>
              <c:f>calculations!$V$16:$V$64</c:f>
              <c:numCache>
                <c:formatCode>General</c:formatCode>
                <c:ptCount val="49"/>
                <c:pt idx="35">
                  <c:v>4.6181419158757437</c:v>
                </c:pt>
                <c:pt idx="36">
                  <c:v>4.4948974278317797</c:v>
                </c:pt>
                <c:pt idx="37">
                  <c:v>4.3246335554118716</c:v>
                </c:pt>
                <c:pt idx="38">
                  <c:v>4.1421356237309492</c:v>
                </c:pt>
                <c:pt idx="39">
                  <c:v>3.9443080316866705</c:v>
                </c:pt>
                <c:pt idx="40">
                  <c:v>3.7268226712382511</c:v>
                </c:pt>
                <c:pt idx="41">
                  <c:v>3.4833147735478818</c:v>
                </c:pt>
                <c:pt idx="42">
                  <c:v>3.2037724101704059</c:v>
                </c:pt>
                <c:pt idx="43">
                  <c:v>2.8708594921778499</c:v>
                </c:pt>
                <c:pt idx="44">
                  <c:v>2.4496552958641029</c:v>
                </c:pt>
                <c:pt idx="45">
                  <c:v>1.846421855764282</c:v>
                </c:pt>
                <c:pt idx="46">
                  <c:v>1.2444584824196152</c:v>
                </c:pt>
                <c:pt idx="47">
                  <c:v>0.91116433214518366</c:v>
                </c:pt>
                <c:pt idx="4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DD-46DB-AFBC-E285D36FD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360016"/>
        <c:axId val="1"/>
      </c:scatterChart>
      <c:valAx>
        <c:axId val="522360016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360016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2.25" right="2.2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33" workbookViewId="0"/>
  </sheetViews>
  <pageMargins left="2.25" right="2.2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293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5824812" cy="58248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0.454</cdr:x>
      <cdr:y>0.48175</cdr:y>
    </cdr:from>
    <cdr:to>
      <cdr:x>0.563</cdr:x>
      <cdr:y>0.52525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6502" y="2808265"/>
          <a:ext cx="635394" cy="253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4114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case 1</a:t>
          </a:r>
        </a:p>
      </cdr:txBody>
    </cdr:sp>
  </cdr:relSizeAnchor>
  <cdr:relSizeAnchor xmlns:cdr="http://schemas.openxmlformats.org/drawingml/2006/chartDrawing">
    <cdr:from>
      <cdr:x>0.11625</cdr:x>
      <cdr:y>0.448</cdr:y>
    </cdr:from>
    <cdr:to>
      <cdr:x>0.22525</cdr:x>
      <cdr:y>0.4915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7656" y="2611526"/>
          <a:ext cx="635394" cy="253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4114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case 4</a:t>
          </a:r>
        </a:p>
      </cdr:txBody>
    </cdr:sp>
  </cdr:relSizeAnchor>
  <cdr:relSizeAnchor xmlns:cdr="http://schemas.openxmlformats.org/drawingml/2006/chartDrawing">
    <cdr:from>
      <cdr:x>0.149</cdr:x>
      <cdr:y>0.18675</cdr:y>
    </cdr:from>
    <cdr:to>
      <cdr:x>0.258</cdr:x>
      <cdr:y>0.23025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8566" y="1088622"/>
          <a:ext cx="635393" cy="253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4114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case 2</a:t>
          </a:r>
        </a:p>
      </cdr:txBody>
    </cdr:sp>
  </cdr:relSizeAnchor>
  <cdr:relSizeAnchor xmlns:cdr="http://schemas.openxmlformats.org/drawingml/2006/chartDrawing">
    <cdr:from>
      <cdr:x>0.447</cdr:x>
      <cdr:y>0.10675</cdr:y>
    </cdr:from>
    <cdr:to>
      <cdr:x>0.556</cdr:x>
      <cdr:y>0.15025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97" y="622278"/>
          <a:ext cx="635394" cy="253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4114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case 3</a:t>
          </a:r>
        </a:p>
      </cdr:txBody>
    </cdr:sp>
  </cdr:relSizeAnchor>
  <cdr:relSizeAnchor xmlns:cdr="http://schemas.openxmlformats.org/drawingml/2006/chartDrawing">
    <cdr:from>
      <cdr:x>0.7555</cdr:x>
      <cdr:y>0.67325</cdr:y>
    </cdr:from>
    <cdr:to>
      <cdr:x>0.871</cdr:x>
      <cdr:y>0.71675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4036" y="3924576"/>
          <a:ext cx="673284" cy="253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4114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case 2'</a:t>
          </a:r>
        </a:p>
      </cdr:txBody>
    </cdr:sp>
  </cdr:relSizeAnchor>
  <cdr:relSizeAnchor xmlns:cdr="http://schemas.openxmlformats.org/drawingml/2006/chartDrawing">
    <cdr:from>
      <cdr:x>0.487</cdr:x>
      <cdr:y>0.80475</cdr:y>
    </cdr:from>
    <cdr:to>
      <cdr:x>0.6025</cdr:x>
      <cdr:y>0.84825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8869" y="4691129"/>
          <a:ext cx="673284" cy="253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4114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case 3'</a:t>
          </a:r>
        </a:p>
      </cdr:txBody>
    </cdr:sp>
  </cdr:relSizeAnchor>
  <cdr:relSizeAnchor xmlns:cdr="http://schemas.openxmlformats.org/drawingml/2006/chartDrawing">
    <cdr:from>
      <cdr:x>0.8275</cdr:x>
      <cdr:y>0.4305</cdr:y>
    </cdr:from>
    <cdr:to>
      <cdr:x>0.943</cdr:x>
      <cdr:y>0.474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3746" y="2509514"/>
          <a:ext cx="673284" cy="253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4114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case 4'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workbookViewId="0">
      <selection sqref="A1:O17"/>
    </sheetView>
  </sheetViews>
  <sheetFormatPr defaultRowHeight="12.5" x14ac:dyDescent="0.25"/>
  <cols>
    <col min="6" max="7" width="10.7265625" bestFit="1" customWidth="1"/>
  </cols>
  <sheetData>
    <row r="1" spans="1:20" x14ac:dyDescent="0.25">
      <c r="A1" t="s">
        <v>7</v>
      </c>
      <c r="B1">
        <v>10</v>
      </c>
    </row>
    <row r="2" spans="1:20" x14ac:dyDescent="0.25">
      <c r="A2" t="s">
        <v>8</v>
      </c>
      <c r="B2">
        <v>10</v>
      </c>
    </row>
    <row r="4" spans="1:20" x14ac:dyDescent="0.25">
      <c r="A4" t="s">
        <v>0</v>
      </c>
      <c r="B4">
        <v>0.5</v>
      </c>
    </row>
    <row r="5" spans="1:20" x14ac:dyDescent="0.25">
      <c r="A5" t="s">
        <v>1</v>
      </c>
      <c r="B5">
        <v>0.5</v>
      </c>
    </row>
    <row r="7" spans="1:20" x14ac:dyDescent="0.25">
      <c r="A7" t="s">
        <v>2</v>
      </c>
      <c r="B7">
        <v>1</v>
      </c>
    </row>
    <row r="8" spans="1:20" x14ac:dyDescent="0.25">
      <c r="A8" t="s">
        <v>3</v>
      </c>
      <c r="B8">
        <v>1</v>
      </c>
    </row>
    <row r="9" spans="1:20" x14ac:dyDescent="0.25">
      <c r="A9" t="s">
        <v>4</v>
      </c>
      <c r="B9">
        <f>2/3</f>
        <v>0.66666666666666663</v>
      </c>
    </row>
    <row r="10" spans="1:20" x14ac:dyDescent="0.25">
      <c r="A10" t="s">
        <v>5</v>
      </c>
      <c r="B10">
        <f>1/3</f>
        <v>0.33333333333333331</v>
      </c>
    </row>
    <row r="12" spans="1:20" x14ac:dyDescent="0.25">
      <c r="A12" t="s">
        <v>6</v>
      </c>
      <c r="B12">
        <f>B9/(1-B9)*(B4*(1-B9)+B5*(1-B10))/(B4*B9+B5*B10)</f>
        <v>1.9999999999999998</v>
      </c>
    </row>
    <row r="13" spans="1:20" x14ac:dyDescent="0.25">
      <c r="A13" t="s">
        <v>9</v>
      </c>
      <c r="B13">
        <f>B10/(1-B10)*(B4*(1-B9)+B5*(1-B10))/(B4*B9+B5*B10)</f>
        <v>0.49999999999999994</v>
      </c>
      <c r="I13" t="s">
        <v>18</v>
      </c>
      <c r="J13">
        <f>(B5*B10^B10*(1-B10)^(1-B10))/(B4*B9^B10*(1-B9)^(1-B10))</f>
        <v>1.259921049894873</v>
      </c>
      <c r="K13" t="s">
        <v>19</v>
      </c>
      <c r="L13">
        <f>(B4*B9^B9*(1-B9)^(1-B9))/(B5*B10^B9*(1-B10)^(1-B9))</f>
        <v>1.259921049894873</v>
      </c>
    </row>
    <row r="15" spans="1:20" x14ac:dyDescent="0.25">
      <c r="A15" t="s">
        <v>12</v>
      </c>
      <c r="B15" t="s">
        <v>13</v>
      </c>
      <c r="D15" t="s">
        <v>14</v>
      </c>
      <c r="E15" t="s">
        <v>15</v>
      </c>
      <c r="F15" t="s">
        <v>16</v>
      </c>
      <c r="G15" t="s">
        <v>17</v>
      </c>
    </row>
    <row r="16" spans="1:20" x14ac:dyDescent="0.25">
      <c r="A16">
        <v>0</v>
      </c>
      <c r="B16">
        <f t="shared" ref="B16:B64" si="0">$B$1-A16</f>
        <v>10</v>
      </c>
      <c r="D16">
        <f>$B$12*A16</f>
        <v>0</v>
      </c>
      <c r="E16">
        <f>$B$13*A16</f>
        <v>0</v>
      </c>
      <c r="F16">
        <f t="shared" ref="F16:F61" si="1">$B$1-$B$12*B16</f>
        <v>-9.9999999999999964</v>
      </c>
      <c r="G16">
        <f t="shared" ref="G16:G61" si="2">$B$1-$B$13*B16</f>
        <v>5.0000000000000009</v>
      </c>
      <c r="I16">
        <f>$B$1/($J$13^(1/$B$10)*(A16/B16)^((1-$B$10)/$B$10)+1)</f>
        <v>10</v>
      </c>
      <c r="K16">
        <f>$B$1/($L$13^(1/$B$9)*(A16/B16)^((1-$B$9)/$B$9)+1)</f>
        <v>10</v>
      </c>
      <c r="M16">
        <v>10</v>
      </c>
      <c r="O16">
        <v>10</v>
      </c>
      <c r="Q16">
        <f>MIN(D16,G16)</f>
        <v>0</v>
      </c>
      <c r="R16">
        <f>MAX(E16,F16)</f>
        <v>0</v>
      </c>
      <c r="S16">
        <f>I16</f>
        <v>10</v>
      </c>
      <c r="T16">
        <f>K16</f>
        <v>10</v>
      </c>
    </row>
    <row r="17" spans="1:20" x14ac:dyDescent="0.25">
      <c r="A17">
        <v>0.05</v>
      </c>
      <c r="B17">
        <f t="shared" si="0"/>
        <v>9.9499999999999993</v>
      </c>
      <c r="D17">
        <f>$B$12*A17</f>
        <v>9.9999999999999992E-2</v>
      </c>
      <c r="E17">
        <f>$B$13*A17</f>
        <v>2.4999999999999998E-2</v>
      </c>
      <c r="F17">
        <f>$B$1-$B$12*B17</f>
        <v>-9.899999999999995</v>
      </c>
      <c r="G17">
        <f>$B$1-$B$13*B17</f>
        <v>5.0250000000000012</v>
      </c>
      <c r="I17">
        <f>$B$1/($J$13^(1/$B$10)*(A17/B17)^((1-$B$10)/$B$10)+1)</f>
        <v>9.9994949877534527</v>
      </c>
      <c r="K17">
        <f>$B$1/($L$13^(1/$B$9)*(A17/B17)^((1-$B$9)/$B$9)+1)</f>
        <v>9.0888356678548234</v>
      </c>
      <c r="M17">
        <f t="shared" ref="M17:M64" si="3">$B$1-$B$1/($J$13^(1/$B$10)*(B17/A17)^((1-$B$10)/$B$10)+1)</f>
        <v>9.9998737421562307</v>
      </c>
      <c r="O17">
        <f t="shared" ref="O17:O64" si="4">$B$1-$B$1/($L$13^(1/$B$9)*(B17/A17)^((1-$B$9)/$B$9)+1)</f>
        <v>9.5226716034443317</v>
      </c>
      <c r="Q17">
        <f t="shared" ref="Q17:Q64" si="5">MIN(D17,G17)</f>
        <v>9.9999999999999992E-2</v>
      </c>
      <c r="R17">
        <f t="shared" ref="R17:R64" si="6">MAX(E17,F17)</f>
        <v>2.4999999999999998E-2</v>
      </c>
      <c r="S17">
        <f t="shared" ref="S17:S33" si="7">I17</f>
        <v>9.9994949877534527</v>
      </c>
      <c r="T17">
        <f t="shared" ref="T17:T28" si="8">K17</f>
        <v>9.0888356678548234</v>
      </c>
    </row>
    <row r="18" spans="1:20" x14ac:dyDescent="0.25">
      <c r="A18">
        <v>0.1</v>
      </c>
      <c r="B18">
        <f t="shared" si="0"/>
        <v>9.9</v>
      </c>
      <c r="D18">
        <f>$B$12*A18</f>
        <v>0.19999999999999998</v>
      </c>
      <c r="E18">
        <f>$B$13*A18</f>
        <v>4.9999999999999996E-2</v>
      </c>
      <c r="F18">
        <f>$B$1-$B$12*B18</f>
        <v>-9.7999999999999972</v>
      </c>
      <c r="G18">
        <f>$B$1-$B$13*B18</f>
        <v>5.0500000000000007</v>
      </c>
      <c r="I18">
        <f>$B$1/($J$13^(1/$B$10)*(A18/B18)^((1-$B$10)/$B$10)+1)</f>
        <v>9.9979598082219727</v>
      </c>
      <c r="K18">
        <f>$B$1/($L$13^(1/$B$9)*(A18/B18)^((1-$B$9)/$B$9)+1)</f>
        <v>8.755541517580383</v>
      </c>
      <c r="M18">
        <f t="shared" si="3"/>
        <v>9.9994898739988773</v>
      </c>
      <c r="O18">
        <f t="shared" si="4"/>
        <v>9.3364849096715581</v>
      </c>
      <c r="Q18">
        <f t="shared" si="5"/>
        <v>0.19999999999999998</v>
      </c>
      <c r="R18">
        <f t="shared" si="6"/>
        <v>4.9999999999999996E-2</v>
      </c>
      <c r="S18">
        <f t="shared" si="7"/>
        <v>9.9979598082219727</v>
      </c>
      <c r="T18">
        <f t="shared" si="8"/>
        <v>8.755541517580383</v>
      </c>
    </row>
    <row r="19" spans="1:20" x14ac:dyDescent="0.25">
      <c r="A19">
        <f>0.25</f>
        <v>0.25</v>
      </c>
      <c r="B19">
        <f t="shared" si="0"/>
        <v>9.75</v>
      </c>
      <c r="D19">
        <f>$B$12*A19</f>
        <v>0.49999999999999994</v>
      </c>
      <c r="E19">
        <f t="shared" ref="E19:E64" si="9">$B$13*A19</f>
        <v>0.12499999999999999</v>
      </c>
      <c r="F19">
        <f t="shared" si="1"/>
        <v>-9.4999999999999964</v>
      </c>
      <c r="G19">
        <f t="shared" si="2"/>
        <v>5.1250000000000009</v>
      </c>
      <c r="I19">
        <f t="shared" ref="I19:I61" si="10">$B$1/($J$13^(1/$B$10)*(A19/B19)^((1-$B$10)/$B$10)+1)</f>
        <v>9.9868680236375571</v>
      </c>
      <c r="K19">
        <f t="shared" ref="K19:K61" si="11">$B$1/($L$13^(1/$B$9)*(A19/B19)^((1-$B$9)/$B$9)+1)</f>
        <v>8.153578144235718</v>
      </c>
      <c r="M19">
        <f t="shared" si="3"/>
        <v>9.9967137693066057</v>
      </c>
      <c r="O19">
        <f t="shared" si="4"/>
        <v>8.9828881991782019</v>
      </c>
      <c r="Q19">
        <f t="shared" si="5"/>
        <v>0.49999999999999994</v>
      </c>
      <c r="R19">
        <f t="shared" si="6"/>
        <v>0.12499999999999999</v>
      </c>
      <c r="S19">
        <f t="shared" si="7"/>
        <v>9.9868680236375571</v>
      </c>
      <c r="T19">
        <f t="shared" si="8"/>
        <v>8.153578144235718</v>
      </c>
    </row>
    <row r="20" spans="1:20" x14ac:dyDescent="0.25">
      <c r="A20">
        <f>A19+0.25</f>
        <v>0.5</v>
      </c>
      <c r="B20">
        <f t="shared" si="0"/>
        <v>9.5</v>
      </c>
      <c r="D20">
        <f t="shared" ref="D20:D61" si="12">$B$12*A20</f>
        <v>0.99999999999999989</v>
      </c>
      <c r="E20">
        <f t="shared" si="9"/>
        <v>0.24999999999999997</v>
      </c>
      <c r="F20">
        <f t="shared" si="1"/>
        <v>-8.9999999999999964</v>
      </c>
      <c r="G20">
        <f t="shared" si="2"/>
        <v>5.2500000000000009</v>
      </c>
      <c r="I20">
        <f t="shared" si="10"/>
        <v>9.9449035812672175</v>
      </c>
      <c r="K20">
        <f t="shared" si="11"/>
        <v>7.5503447041358971</v>
      </c>
      <c r="M20">
        <f t="shared" si="3"/>
        <v>9.9861687413554634</v>
      </c>
      <c r="O20">
        <f t="shared" si="4"/>
        <v>8.6042124316300068</v>
      </c>
      <c r="Q20">
        <f t="shared" si="5"/>
        <v>0.99999999999999989</v>
      </c>
      <c r="R20">
        <f t="shared" si="6"/>
        <v>0.24999999999999997</v>
      </c>
      <c r="S20">
        <f t="shared" si="7"/>
        <v>9.9449035812672175</v>
      </c>
      <c r="T20">
        <f t="shared" si="8"/>
        <v>7.5503447041358971</v>
      </c>
    </row>
    <row r="21" spans="1:20" x14ac:dyDescent="0.25">
      <c r="A21">
        <f t="shared" ref="A21:A61" si="13">A20+0.25</f>
        <v>0.75</v>
      </c>
      <c r="B21">
        <f t="shared" si="0"/>
        <v>9.25</v>
      </c>
      <c r="D21">
        <f t="shared" si="12"/>
        <v>1.4999999999999998</v>
      </c>
      <c r="E21">
        <f t="shared" si="9"/>
        <v>0.37499999999999994</v>
      </c>
      <c r="F21">
        <f t="shared" si="1"/>
        <v>-8.4999999999999964</v>
      </c>
      <c r="G21">
        <f t="shared" si="2"/>
        <v>5.3750000000000009</v>
      </c>
      <c r="I21">
        <f t="shared" si="10"/>
        <v>9.8702235039653932</v>
      </c>
      <c r="K21">
        <f t="shared" si="11"/>
        <v>7.1291405078221501</v>
      </c>
      <c r="M21">
        <f t="shared" si="3"/>
        <v>9.9672369858026943</v>
      </c>
      <c r="O21">
        <f t="shared" si="4"/>
        <v>8.3239909259505147</v>
      </c>
      <c r="Q21">
        <f t="shared" si="5"/>
        <v>1.4999999999999998</v>
      </c>
      <c r="R21">
        <f t="shared" si="6"/>
        <v>0.37499999999999994</v>
      </c>
      <c r="S21">
        <f t="shared" si="7"/>
        <v>9.8702235039653932</v>
      </c>
      <c r="T21">
        <f t="shared" si="8"/>
        <v>7.1291405078221501</v>
      </c>
    </row>
    <row r="22" spans="1:20" x14ac:dyDescent="0.25">
      <c r="A22">
        <f t="shared" si="13"/>
        <v>1</v>
      </c>
      <c r="B22">
        <f t="shared" si="0"/>
        <v>9</v>
      </c>
      <c r="D22">
        <f t="shared" si="12"/>
        <v>1.9999999999999998</v>
      </c>
      <c r="E22">
        <f t="shared" si="9"/>
        <v>0.49999999999999994</v>
      </c>
      <c r="F22">
        <f t="shared" si="1"/>
        <v>-7.9999999999999964</v>
      </c>
      <c r="G22">
        <f t="shared" si="2"/>
        <v>5.5000000000000009</v>
      </c>
      <c r="I22">
        <f t="shared" si="10"/>
        <v>9.7590361445783138</v>
      </c>
      <c r="K22">
        <f t="shared" si="11"/>
        <v>6.7962275898295941</v>
      </c>
      <c r="M22">
        <f t="shared" si="3"/>
        <v>9.9386503067484657</v>
      </c>
      <c r="O22">
        <f t="shared" si="4"/>
        <v>8.092564301694539</v>
      </c>
      <c r="Q22">
        <f t="shared" si="5"/>
        <v>1.9999999999999998</v>
      </c>
      <c r="R22">
        <f t="shared" si="6"/>
        <v>0.49999999999999994</v>
      </c>
      <c r="S22">
        <f t="shared" si="7"/>
        <v>9.7590361445783138</v>
      </c>
      <c r="T22">
        <f t="shared" si="8"/>
        <v>6.7962275898295941</v>
      </c>
    </row>
    <row r="23" spans="1:20" x14ac:dyDescent="0.25">
      <c r="A23">
        <f t="shared" si="13"/>
        <v>1.25</v>
      </c>
      <c r="B23">
        <f t="shared" si="0"/>
        <v>8.75</v>
      </c>
      <c r="D23">
        <f t="shared" si="12"/>
        <v>2.4999999999999996</v>
      </c>
      <c r="E23">
        <f t="shared" si="9"/>
        <v>0.62499999999999989</v>
      </c>
      <c r="F23">
        <f t="shared" si="1"/>
        <v>-7.4999999999999964</v>
      </c>
      <c r="G23">
        <f t="shared" si="2"/>
        <v>5.6250000000000009</v>
      </c>
      <c r="I23">
        <f t="shared" si="10"/>
        <v>9.6078431372549034</v>
      </c>
      <c r="K23">
        <f t="shared" si="11"/>
        <v>6.5166852264521182</v>
      </c>
      <c r="M23">
        <f t="shared" si="3"/>
        <v>9.8989898989898997</v>
      </c>
      <c r="O23">
        <f t="shared" si="4"/>
        <v>7.8910327794046609</v>
      </c>
      <c r="Q23">
        <f t="shared" si="5"/>
        <v>2.4999999999999996</v>
      </c>
      <c r="R23">
        <f t="shared" si="6"/>
        <v>0.62499999999999989</v>
      </c>
      <c r="S23">
        <f t="shared" si="7"/>
        <v>9.6078431372549034</v>
      </c>
      <c r="T23">
        <f t="shared" si="8"/>
        <v>6.5166852264521182</v>
      </c>
    </row>
    <row r="24" spans="1:20" x14ac:dyDescent="0.25">
      <c r="A24">
        <f t="shared" si="13"/>
        <v>1.5</v>
      </c>
      <c r="B24">
        <f t="shared" si="0"/>
        <v>8.5</v>
      </c>
      <c r="D24">
        <f t="shared" si="12"/>
        <v>2.9999999999999996</v>
      </c>
      <c r="E24">
        <f t="shared" si="9"/>
        <v>0.74999999999999989</v>
      </c>
      <c r="F24">
        <f t="shared" si="1"/>
        <v>-6.9999999999999964</v>
      </c>
      <c r="G24">
        <f t="shared" si="2"/>
        <v>5.7500000000000009</v>
      </c>
      <c r="I24">
        <f t="shared" si="10"/>
        <v>9.4136807817589592</v>
      </c>
      <c r="K24">
        <f t="shared" si="11"/>
        <v>6.2731773287617489</v>
      </c>
      <c r="M24">
        <f t="shared" si="3"/>
        <v>9.8466780238500853</v>
      </c>
      <c r="O24">
        <f t="shared" si="4"/>
        <v>7.7098371166573942</v>
      </c>
      <c r="Q24">
        <f t="shared" si="5"/>
        <v>2.9999999999999996</v>
      </c>
      <c r="R24">
        <f t="shared" si="6"/>
        <v>0.74999999999999989</v>
      </c>
      <c r="S24">
        <f t="shared" si="7"/>
        <v>9.4136807817589592</v>
      </c>
      <c r="T24">
        <f t="shared" si="8"/>
        <v>6.2731773287617489</v>
      </c>
    </row>
    <row r="25" spans="1:20" x14ac:dyDescent="0.25">
      <c r="A25">
        <f t="shared" si="13"/>
        <v>1.75</v>
      </c>
      <c r="B25">
        <f t="shared" si="0"/>
        <v>8.25</v>
      </c>
      <c r="D25">
        <f t="shared" si="12"/>
        <v>3.4999999999999996</v>
      </c>
      <c r="E25">
        <f t="shared" si="9"/>
        <v>0.87499999999999989</v>
      </c>
      <c r="F25">
        <f t="shared" si="1"/>
        <v>-6.4999999999999964</v>
      </c>
      <c r="G25">
        <f t="shared" si="2"/>
        <v>5.8750000000000009</v>
      </c>
      <c r="I25">
        <f t="shared" si="10"/>
        <v>9.1743892165122176</v>
      </c>
      <c r="K25">
        <f t="shared" si="11"/>
        <v>6.0556919683133295</v>
      </c>
      <c r="M25">
        <f t="shared" si="3"/>
        <v>9.77997305792546</v>
      </c>
      <c r="O25">
        <f t="shared" si="4"/>
        <v>7.5433584304737842</v>
      </c>
      <c r="Q25">
        <f t="shared" si="5"/>
        <v>3.4999999999999996</v>
      </c>
      <c r="R25">
        <f t="shared" si="6"/>
        <v>0.87499999999999989</v>
      </c>
      <c r="S25">
        <f t="shared" si="7"/>
        <v>9.1743892165122176</v>
      </c>
      <c r="T25">
        <f t="shared" si="8"/>
        <v>6.0556919683133295</v>
      </c>
    </row>
    <row r="26" spans="1:20" x14ac:dyDescent="0.25">
      <c r="A26">
        <f t="shared" si="13"/>
        <v>2</v>
      </c>
      <c r="B26">
        <f t="shared" si="0"/>
        <v>8</v>
      </c>
      <c r="D26">
        <f t="shared" si="12"/>
        <v>3.9999999999999996</v>
      </c>
      <c r="E26">
        <f t="shared" si="9"/>
        <v>0.99999999999999989</v>
      </c>
      <c r="F26">
        <f t="shared" si="1"/>
        <v>-5.9999999999999982</v>
      </c>
      <c r="G26">
        <f t="shared" si="2"/>
        <v>6</v>
      </c>
      <c r="I26">
        <f t="shared" si="10"/>
        <v>8.8888888888888893</v>
      </c>
      <c r="K26">
        <f t="shared" si="11"/>
        <v>5.8578643762690508</v>
      </c>
      <c r="M26">
        <f t="shared" si="3"/>
        <v>9.6969696969696972</v>
      </c>
      <c r="O26">
        <f t="shared" si="4"/>
        <v>7.3879612503625847</v>
      </c>
      <c r="Q26">
        <f t="shared" si="5"/>
        <v>3.9999999999999996</v>
      </c>
      <c r="R26">
        <f t="shared" si="6"/>
        <v>0.99999999999999989</v>
      </c>
      <c r="S26">
        <f t="shared" si="7"/>
        <v>8.8888888888888893</v>
      </c>
      <c r="T26">
        <f t="shared" si="8"/>
        <v>5.8578643762690508</v>
      </c>
    </row>
    <row r="27" spans="1:20" x14ac:dyDescent="0.25">
      <c r="A27">
        <f t="shared" si="13"/>
        <v>2.25</v>
      </c>
      <c r="B27">
        <f t="shared" si="0"/>
        <v>7.75</v>
      </c>
      <c r="D27">
        <f t="shared" si="12"/>
        <v>4.4999999999999991</v>
      </c>
      <c r="E27">
        <f t="shared" si="9"/>
        <v>1.1249999999999998</v>
      </c>
      <c r="F27">
        <f t="shared" si="1"/>
        <v>-5.4999999999999982</v>
      </c>
      <c r="G27">
        <f t="shared" si="2"/>
        <v>6.125</v>
      </c>
      <c r="I27">
        <f t="shared" si="10"/>
        <v>8.5574354407836157</v>
      </c>
      <c r="K27">
        <f t="shared" si="11"/>
        <v>5.6753664445881284</v>
      </c>
      <c r="M27">
        <f t="shared" si="3"/>
        <v>9.5956065901148282</v>
      </c>
      <c r="O27">
        <f t="shared" si="4"/>
        <v>7.2411276184838806</v>
      </c>
      <c r="Q27">
        <f t="shared" si="5"/>
        <v>4.4999999999999991</v>
      </c>
      <c r="R27">
        <f t="shared" si="6"/>
        <v>1.1249999999999998</v>
      </c>
      <c r="S27">
        <f t="shared" si="7"/>
        <v>8.5574354407836157</v>
      </c>
      <c r="T27">
        <f t="shared" si="8"/>
        <v>5.6753664445881284</v>
      </c>
    </row>
    <row r="28" spans="1:20" x14ac:dyDescent="0.25">
      <c r="A28">
        <f>A27+0.25</f>
        <v>2.5</v>
      </c>
      <c r="B28">
        <f t="shared" si="0"/>
        <v>7.5</v>
      </c>
      <c r="D28">
        <f t="shared" si="12"/>
        <v>4.9999999999999991</v>
      </c>
      <c r="E28">
        <f t="shared" si="9"/>
        <v>1.2499999999999998</v>
      </c>
      <c r="F28">
        <f t="shared" si="1"/>
        <v>-4.9999999999999982</v>
      </c>
      <c r="G28">
        <f t="shared" si="2"/>
        <v>6.25</v>
      </c>
      <c r="I28">
        <f t="shared" si="10"/>
        <v>8.1818181818181834</v>
      </c>
      <c r="K28">
        <f t="shared" si="11"/>
        <v>5.5051025721682203</v>
      </c>
      <c r="M28">
        <f t="shared" si="3"/>
        <v>9.473684210526315</v>
      </c>
      <c r="O28">
        <f t="shared" si="4"/>
        <v>7.1010205144336442</v>
      </c>
      <c r="Q28">
        <f t="shared" si="5"/>
        <v>4.9999999999999991</v>
      </c>
      <c r="R28">
        <f t="shared" si="6"/>
        <v>1.2499999999999998</v>
      </c>
      <c r="S28">
        <f t="shared" si="7"/>
        <v>8.1818181818181834</v>
      </c>
      <c r="T28">
        <f t="shared" si="8"/>
        <v>5.5051025721682203</v>
      </c>
    </row>
    <row r="29" spans="1:20" x14ac:dyDescent="0.25">
      <c r="A29">
        <v>2.6909290552139282</v>
      </c>
      <c r="B29">
        <f t="shared" si="0"/>
        <v>7.3090709447860718</v>
      </c>
      <c r="D29">
        <f>$B$12*A29</f>
        <v>5.3818581104278556</v>
      </c>
      <c r="E29">
        <f>$B$13*A29</f>
        <v>1.3454645276069639</v>
      </c>
      <c r="F29">
        <f>$B$1-$B$12*B29</f>
        <v>-4.6181418895721418</v>
      </c>
      <c r="G29">
        <f>$B$1-$B$13*B29</f>
        <v>6.3454645276069641</v>
      </c>
      <c r="I29">
        <f>$B$1/($J$13^(1/$B$10)*(A29/B29)^((1-$B$10)/$B$10)+1)</f>
        <v>7.8672765132634916</v>
      </c>
      <c r="K29">
        <f>$B$1/($L$13^(1/$B$9)*(A29/B29)^((1-$B$9)/$B$9)+1)</f>
        <v>5.3818580841242563</v>
      </c>
      <c r="M29">
        <f>$B$1-$B$1/($J$13^(1/$B$10)*(B29/A29)^((1-$B$10)/$B$10)+1)</f>
        <v>9.3652954270805431</v>
      </c>
      <c r="O29">
        <f>$B$1-$B$1/($L$13^(1/$B$9)*(B29/A29)^((1-$B$9)/$B$9)+1)</f>
        <v>6.9976696634315143</v>
      </c>
      <c r="Q29">
        <f>MIN(D29,G29)</f>
        <v>5.3818581104278556</v>
      </c>
      <c r="R29">
        <f>MAX(E29,F29)</f>
        <v>1.3454645276069639</v>
      </c>
      <c r="S29">
        <f>I29</f>
        <v>7.8672765132634916</v>
      </c>
      <c r="T29">
        <f>K29</f>
        <v>5.3818580841242563</v>
      </c>
    </row>
    <row r="30" spans="1:20" x14ac:dyDescent="0.25">
      <c r="A30">
        <f>A28+0.25</f>
        <v>2.75</v>
      </c>
      <c r="B30">
        <f t="shared" si="0"/>
        <v>7.25</v>
      </c>
      <c r="D30">
        <f t="shared" si="12"/>
        <v>5.4999999999999991</v>
      </c>
      <c r="E30">
        <f t="shared" si="9"/>
        <v>1.3749999999999998</v>
      </c>
      <c r="F30">
        <f t="shared" si="1"/>
        <v>-4.4999999999999982</v>
      </c>
      <c r="G30">
        <f t="shared" si="2"/>
        <v>6.375</v>
      </c>
      <c r="I30">
        <f t="shared" si="10"/>
        <v>7.7654662973222557</v>
      </c>
      <c r="K30">
        <f t="shared" si="11"/>
        <v>5.3447687419568908</v>
      </c>
      <c r="M30">
        <f t="shared" si="3"/>
        <v>9.3288962839711598</v>
      </c>
      <c r="O30">
        <f t="shared" si="4"/>
        <v>6.9662421530574079</v>
      </c>
      <c r="Q30">
        <f t="shared" si="5"/>
        <v>5.4999999999999991</v>
      </c>
      <c r="R30">
        <f t="shared" si="6"/>
        <v>1.3749999999999998</v>
      </c>
      <c r="S30">
        <f t="shared" si="7"/>
        <v>7.7654662973222557</v>
      </c>
    </row>
    <row r="31" spans="1:20" x14ac:dyDescent="0.25">
      <c r="A31">
        <f t="shared" si="13"/>
        <v>3</v>
      </c>
      <c r="B31">
        <f t="shared" si="0"/>
        <v>7</v>
      </c>
      <c r="D31">
        <f t="shared" si="12"/>
        <v>5.9999999999999991</v>
      </c>
      <c r="E31">
        <f t="shared" si="9"/>
        <v>1.4999999999999998</v>
      </c>
      <c r="F31">
        <f t="shared" si="1"/>
        <v>-3.9999999999999982</v>
      </c>
      <c r="G31">
        <f t="shared" si="2"/>
        <v>6.5</v>
      </c>
      <c r="I31">
        <f t="shared" si="10"/>
        <v>7.3134328358208984</v>
      </c>
      <c r="K31">
        <f t="shared" si="11"/>
        <v>5.192593015921398</v>
      </c>
      <c r="M31">
        <f t="shared" si="3"/>
        <v>9.1588785046728969</v>
      </c>
      <c r="O31">
        <f t="shared" si="4"/>
        <v>6.8356902741746719</v>
      </c>
      <c r="Q31">
        <f t="shared" si="5"/>
        <v>5.9999999999999991</v>
      </c>
      <c r="R31">
        <f t="shared" si="6"/>
        <v>1.4999999999999998</v>
      </c>
      <c r="S31">
        <f t="shared" si="7"/>
        <v>7.3134328358208984</v>
      </c>
    </row>
    <row r="32" spans="1:20" x14ac:dyDescent="0.25">
      <c r="A32">
        <f t="shared" si="13"/>
        <v>3.25</v>
      </c>
      <c r="B32">
        <f t="shared" si="0"/>
        <v>6.75</v>
      </c>
      <c r="D32">
        <f t="shared" si="12"/>
        <v>6.4999999999999991</v>
      </c>
      <c r="E32">
        <f t="shared" si="9"/>
        <v>1.6249999999999998</v>
      </c>
      <c r="F32">
        <f t="shared" si="1"/>
        <v>-3.4999999999999982</v>
      </c>
      <c r="G32">
        <f t="shared" si="2"/>
        <v>6.625</v>
      </c>
      <c r="I32">
        <f t="shared" si="10"/>
        <v>6.8322399250234325</v>
      </c>
      <c r="K32">
        <f t="shared" si="11"/>
        <v>5.0471740101645954</v>
      </c>
      <c r="M32">
        <f t="shared" si="3"/>
        <v>8.9612784265519352</v>
      </c>
      <c r="O32">
        <f t="shared" si="4"/>
        <v>6.7084676587845014</v>
      </c>
      <c r="Q32">
        <f t="shared" si="5"/>
        <v>6.4999999999999991</v>
      </c>
      <c r="R32">
        <f t="shared" si="6"/>
        <v>1.6249999999999998</v>
      </c>
      <c r="S32">
        <f t="shared" si="7"/>
        <v>6.8322399250234325</v>
      </c>
    </row>
    <row r="33" spans="1:21" x14ac:dyDescent="0.25">
      <c r="A33">
        <f>10/3</f>
        <v>3.3333333333333335</v>
      </c>
      <c r="B33">
        <f t="shared" si="0"/>
        <v>6.6666666666666661</v>
      </c>
      <c r="D33">
        <f>$B$12*A33</f>
        <v>6.6666666666666661</v>
      </c>
      <c r="E33">
        <f>$B$13*A33</f>
        <v>1.6666666666666665</v>
      </c>
      <c r="F33">
        <f>$B$1-$B$12*B33</f>
        <v>-3.3333333333333304</v>
      </c>
      <c r="G33">
        <f>$B$1-$B$13*B33</f>
        <v>6.6666666666666679</v>
      </c>
      <c r="I33">
        <f>$B$1/($J$13^(1/$B$10)*(A33/B33)^((1-$B$10)/$B$10)+1)</f>
        <v>6.6666666666666679</v>
      </c>
      <c r="K33">
        <f>$B$1/($L$13^(1/$B$9)*(A33/B33)^((1-$B$9)/$B$9)+1)</f>
        <v>5.0000000000000009</v>
      </c>
      <c r="M33">
        <f>$B$1-$B$1/($J$13^(1/$B$10)*(B33/A33)^((1-$B$10)/$B$10)+1)</f>
        <v>8.8888888888888893</v>
      </c>
      <c r="O33">
        <f>$B$1-$B$1/($L$13^(1/$B$9)*(B33/A33)^((1-$B$9)/$B$9)+1)</f>
        <v>6.6666666666666661</v>
      </c>
      <c r="Q33">
        <f>MIN(D33,G33)</f>
        <v>6.6666666666666661</v>
      </c>
      <c r="R33">
        <f>MAX(E33,F33)</f>
        <v>1.6666666666666665</v>
      </c>
      <c r="S33">
        <f t="shared" si="7"/>
        <v>6.6666666666666679</v>
      </c>
    </row>
    <row r="34" spans="1:21" x14ac:dyDescent="0.25">
      <c r="A34">
        <f>A32+0.25</f>
        <v>3.5</v>
      </c>
      <c r="B34">
        <f t="shared" si="0"/>
        <v>6.5</v>
      </c>
      <c r="D34">
        <f t="shared" si="12"/>
        <v>6.9999999999999991</v>
      </c>
      <c r="E34">
        <f t="shared" si="9"/>
        <v>1.7499999999999998</v>
      </c>
      <c r="F34">
        <f t="shared" si="1"/>
        <v>-2.9999999999999982</v>
      </c>
      <c r="G34">
        <f t="shared" si="2"/>
        <v>6.75</v>
      </c>
      <c r="I34">
        <f t="shared" si="10"/>
        <v>6.329588014981276</v>
      </c>
      <c r="K34">
        <f t="shared" si="11"/>
        <v>4.9073756323204156</v>
      </c>
      <c r="M34">
        <f t="shared" si="3"/>
        <v>8.7338501291989665</v>
      </c>
      <c r="O34">
        <f t="shared" si="4"/>
        <v>6.5838223351410301</v>
      </c>
      <c r="Q34">
        <f t="shared" si="5"/>
        <v>6.75</v>
      </c>
      <c r="R34">
        <f t="shared" si="6"/>
        <v>1.7499999999999998</v>
      </c>
    </row>
    <row r="35" spans="1:21" x14ac:dyDescent="0.25">
      <c r="A35">
        <f t="shared" si="13"/>
        <v>3.75</v>
      </c>
      <c r="B35">
        <f t="shared" si="0"/>
        <v>6.25</v>
      </c>
      <c r="D35">
        <f t="shared" si="12"/>
        <v>7.4999999999999991</v>
      </c>
      <c r="E35">
        <f t="shared" si="9"/>
        <v>1.8749999999999998</v>
      </c>
      <c r="F35">
        <f t="shared" si="1"/>
        <v>-2.4999999999999982</v>
      </c>
      <c r="G35">
        <f t="shared" si="2"/>
        <v>6.875</v>
      </c>
      <c r="I35">
        <f t="shared" si="10"/>
        <v>5.8139534883720954</v>
      </c>
      <c r="K35">
        <f t="shared" si="11"/>
        <v>4.7722557505166128</v>
      </c>
      <c r="M35">
        <f t="shared" si="3"/>
        <v>8.4745762711864412</v>
      </c>
      <c r="O35">
        <f t="shared" si="4"/>
        <v>6.4611063213547695</v>
      </c>
      <c r="Q35">
        <f t="shared" si="5"/>
        <v>6.875</v>
      </c>
      <c r="R35">
        <f t="shared" si="6"/>
        <v>1.8749999999999998</v>
      </c>
    </row>
    <row r="36" spans="1:21" x14ac:dyDescent="0.25">
      <c r="A36">
        <f t="shared" si="13"/>
        <v>4</v>
      </c>
      <c r="B36">
        <f t="shared" si="0"/>
        <v>6</v>
      </c>
      <c r="D36">
        <f t="shared" si="12"/>
        <v>7.9999999999999991</v>
      </c>
      <c r="E36">
        <f t="shared" si="9"/>
        <v>1.9999999999999998</v>
      </c>
      <c r="F36">
        <f t="shared" si="1"/>
        <v>-1.9999999999999982</v>
      </c>
      <c r="G36">
        <f t="shared" si="2"/>
        <v>7</v>
      </c>
      <c r="I36">
        <f t="shared" si="10"/>
        <v>5.2941176470588251</v>
      </c>
      <c r="K36">
        <f t="shared" si="11"/>
        <v>4.6410161513775465</v>
      </c>
      <c r="M36">
        <f t="shared" si="3"/>
        <v>8.1818181818181817</v>
      </c>
      <c r="O36">
        <f t="shared" si="4"/>
        <v>6.3397459621556127</v>
      </c>
      <c r="Q36">
        <f t="shared" si="5"/>
        <v>7</v>
      </c>
      <c r="R36">
        <f t="shared" si="6"/>
        <v>1.9999999999999998</v>
      </c>
    </row>
    <row r="37" spans="1:21" x14ac:dyDescent="0.25">
      <c r="A37">
        <f t="shared" si="13"/>
        <v>4.25</v>
      </c>
      <c r="B37">
        <f t="shared" si="0"/>
        <v>5.75</v>
      </c>
      <c r="D37">
        <f t="shared" si="12"/>
        <v>8.4999999999999982</v>
      </c>
      <c r="E37">
        <f t="shared" si="9"/>
        <v>2.1249999999999996</v>
      </c>
      <c r="F37">
        <f t="shared" si="1"/>
        <v>-1.4999999999999982</v>
      </c>
      <c r="G37">
        <f t="shared" si="2"/>
        <v>7.125</v>
      </c>
      <c r="I37">
        <f t="shared" si="10"/>
        <v>4.7786811201445367</v>
      </c>
      <c r="K37">
        <f t="shared" si="11"/>
        <v>4.5129662801992056</v>
      </c>
      <c r="M37">
        <f t="shared" si="3"/>
        <v>7.8544914625092792</v>
      </c>
      <c r="O37">
        <f t="shared" si="4"/>
        <v>6.219219686820991</v>
      </c>
      <c r="Q37">
        <f t="shared" si="5"/>
        <v>7.125</v>
      </c>
      <c r="R37">
        <f t="shared" si="6"/>
        <v>2.1249999999999996</v>
      </c>
    </row>
    <row r="38" spans="1:21" x14ac:dyDescent="0.25">
      <c r="A38">
        <f t="shared" si="13"/>
        <v>4.5</v>
      </c>
      <c r="B38">
        <f t="shared" si="0"/>
        <v>5.5</v>
      </c>
      <c r="D38">
        <f t="shared" si="12"/>
        <v>8.9999999999999982</v>
      </c>
      <c r="E38">
        <f t="shared" si="9"/>
        <v>2.2499999999999996</v>
      </c>
      <c r="F38">
        <f t="shared" si="1"/>
        <v>-0.99999999999999822</v>
      </c>
      <c r="G38">
        <f t="shared" si="2"/>
        <v>7.25</v>
      </c>
      <c r="I38">
        <f t="shared" si="10"/>
        <v>4.275618374558305</v>
      </c>
      <c r="K38">
        <f t="shared" si="11"/>
        <v>4.3874961135289849</v>
      </c>
      <c r="M38">
        <f t="shared" si="3"/>
        <v>7.4922600619195041</v>
      </c>
      <c r="O38">
        <f t="shared" si="4"/>
        <v>6.0990405542536239</v>
      </c>
      <c r="Q38">
        <f t="shared" si="5"/>
        <v>7.25</v>
      </c>
      <c r="R38">
        <f t="shared" si="6"/>
        <v>2.2499999999999996</v>
      </c>
    </row>
    <row r="39" spans="1:21" x14ac:dyDescent="0.25">
      <c r="A39">
        <f t="shared" si="13"/>
        <v>4.75</v>
      </c>
      <c r="B39">
        <f t="shared" si="0"/>
        <v>5.25</v>
      </c>
      <c r="D39">
        <f t="shared" si="12"/>
        <v>9.4999999999999982</v>
      </c>
      <c r="E39">
        <f t="shared" si="9"/>
        <v>2.3749999999999996</v>
      </c>
      <c r="F39">
        <f t="shared" si="1"/>
        <v>-0.49999999999999822</v>
      </c>
      <c r="G39">
        <f t="shared" si="2"/>
        <v>7.375</v>
      </c>
      <c r="I39">
        <f t="shared" si="10"/>
        <v>3.7919174548581269</v>
      </c>
      <c r="K39">
        <f t="shared" si="11"/>
        <v>4.26405516685357</v>
      </c>
      <c r="M39">
        <f t="shared" si="3"/>
        <v>7.0957361222847943</v>
      </c>
      <c r="O39">
        <f t="shared" si="4"/>
        <v>5.9787418331951869</v>
      </c>
      <c r="Q39">
        <f t="shared" si="5"/>
        <v>7.375</v>
      </c>
      <c r="R39">
        <f t="shared" si="6"/>
        <v>2.3749999999999996</v>
      </c>
    </row>
    <row r="40" spans="1:21" x14ac:dyDescent="0.25">
      <c r="A40">
        <f t="shared" si="13"/>
        <v>5</v>
      </c>
      <c r="B40">
        <f t="shared" si="0"/>
        <v>5</v>
      </c>
      <c r="D40">
        <f t="shared" si="12"/>
        <v>9.9999999999999982</v>
      </c>
      <c r="E40">
        <f t="shared" si="9"/>
        <v>2.4999999999999996</v>
      </c>
      <c r="F40">
        <f t="shared" si="1"/>
        <v>0</v>
      </c>
      <c r="G40">
        <f t="shared" si="2"/>
        <v>7.5</v>
      </c>
      <c r="I40">
        <f t="shared" si="10"/>
        <v>3.3333333333333344</v>
      </c>
      <c r="K40">
        <f t="shared" si="11"/>
        <v>4.142135623730951</v>
      </c>
      <c r="M40">
        <f t="shared" si="3"/>
        <v>6.6666666666666661</v>
      </c>
      <c r="O40">
        <f t="shared" si="4"/>
        <v>5.857864376269049</v>
      </c>
      <c r="Q40">
        <f t="shared" si="5"/>
        <v>7.5</v>
      </c>
      <c r="R40">
        <f t="shared" si="6"/>
        <v>2.4999999999999996</v>
      </c>
    </row>
    <row r="41" spans="1:21" x14ac:dyDescent="0.25">
      <c r="A41">
        <f t="shared" si="13"/>
        <v>5.25</v>
      </c>
      <c r="B41">
        <f t="shared" si="0"/>
        <v>4.75</v>
      </c>
      <c r="D41">
        <f t="shared" si="12"/>
        <v>10.499999999999998</v>
      </c>
      <c r="E41">
        <f t="shared" si="9"/>
        <v>2.6249999999999996</v>
      </c>
      <c r="F41">
        <f t="shared" si="1"/>
        <v>0.50000000000000178</v>
      </c>
      <c r="G41">
        <f t="shared" si="2"/>
        <v>7.625</v>
      </c>
      <c r="I41">
        <f t="shared" si="10"/>
        <v>2.9042638777152057</v>
      </c>
      <c r="K41">
        <f t="shared" si="11"/>
        <v>4.0212581668048131</v>
      </c>
      <c r="M41">
        <f t="shared" si="3"/>
        <v>6.2080825451418731</v>
      </c>
      <c r="O41">
        <f t="shared" si="4"/>
        <v>5.73594483314643</v>
      </c>
      <c r="Q41">
        <f t="shared" si="5"/>
        <v>7.625</v>
      </c>
      <c r="R41">
        <f t="shared" si="6"/>
        <v>2.6249999999999996</v>
      </c>
    </row>
    <row r="42" spans="1:21" x14ac:dyDescent="0.25">
      <c r="A42">
        <f t="shared" si="13"/>
        <v>5.5</v>
      </c>
      <c r="B42">
        <f t="shared" si="0"/>
        <v>4.5</v>
      </c>
      <c r="D42">
        <f t="shared" si="12"/>
        <v>10.999999999999998</v>
      </c>
      <c r="E42">
        <f t="shared" si="9"/>
        <v>2.7499999999999996</v>
      </c>
      <c r="F42">
        <f t="shared" si="1"/>
        <v>1.0000000000000018</v>
      </c>
      <c r="G42">
        <f t="shared" si="2"/>
        <v>7.75</v>
      </c>
      <c r="I42">
        <f t="shared" si="10"/>
        <v>2.5077399380804959</v>
      </c>
      <c r="K42">
        <f t="shared" si="11"/>
        <v>3.9009594457463761</v>
      </c>
      <c r="M42">
        <f t="shared" si="3"/>
        <v>5.724381625441695</v>
      </c>
      <c r="O42">
        <f t="shared" si="4"/>
        <v>5.6125038864710151</v>
      </c>
      <c r="Q42">
        <f t="shared" si="5"/>
        <v>7.75</v>
      </c>
      <c r="R42">
        <f t="shared" si="6"/>
        <v>2.7499999999999996</v>
      </c>
    </row>
    <row r="43" spans="1:21" x14ac:dyDescent="0.25">
      <c r="A43">
        <f t="shared" si="13"/>
        <v>5.75</v>
      </c>
      <c r="B43">
        <f t="shared" si="0"/>
        <v>4.25</v>
      </c>
      <c r="D43">
        <f t="shared" si="12"/>
        <v>11.499999999999998</v>
      </c>
      <c r="E43">
        <f t="shared" si="9"/>
        <v>2.8749999999999996</v>
      </c>
      <c r="F43">
        <f t="shared" si="1"/>
        <v>1.5000000000000018</v>
      </c>
      <c r="G43">
        <f t="shared" si="2"/>
        <v>7.875</v>
      </c>
      <c r="I43">
        <f t="shared" si="10"/>
        <v>2.1455085374907208</v>
      </c>
      <c r="K43">
        <f t="shared" si="11"/>
        <v>3.780780313179009</v>
      </c>
      <c r="M43">
        <f t="shared" si="3"/>
        <v>5.2213188798554633</v>
      </c>
      <c r="O43">
        <f t="shared" si="4"/>
        <v>5.4870337198007944</v>
      </c>
      <c r="Q43">
        <f t="shared" si="5"/>
        <v>7.875</v>
      </c>
      <c r="R43">
        <f t="shared" si="6"/>
        <v>2.8749999999999996</v>
      </c>
    </row>
    <row r="44" spans="1:21" x14ac:dyDescent="0.25">
      <c r="A44">
        <f t="shared" si="13"/>
        <v>6</v>
      </c>
      <c r="B44">
        <f t="shared" si="0"/>
        <v>4</v>
      </c>
      <c r="D44">
        <f t="shared" si="12"/>
        <v>11.999999999999998</v>
      </c>
      <c r="E44">
        <f t="shared" si="9"/>
        <v>2.9999999999999996</v>
      </c>
      <c r="F44">
        <f t="shared" si="1"/>
        <v>2.0000000000000009</v>
      </c>
      <c r="G44">
        <f t="shared" si="2"/>
        <v>8</v>
      </c>
      <c r="I44">
        <f t="shared" si="10"/>
        <v>1.8181818181818188</v>
      </c>
      <c r="K44">
        <f t="shared" si="11"/>
        <v>3.6602540378443873</v>
      </c>
      <c r="M44">
        <f t="shared" si="3"/>
        <v>4.7058823529411749</v>
      </c>
      <c r="O44">
        <f t="shared" si="4"/>
        <v>5.3589838486224535</v>
      </c>
      <c r="Q44">
        <f t="shared" si="5"/>
        <v>8</v>
      </c>
      <c r="R44">
        <f t="shared" si="6"/>
        <v>2.9999999999999996</v>
      </c>
    </row>
    <row r="45" spans="1:21" x14ac:dyDescent="0.25">
      <c r="A45">
        <f t="shared" si="13"/>
        <v>6.25</v>
      </c>
      <c r="B45">
        <f t="shared" si="0"/>
        <v>3.75</v>
      </c>
      <c r="D45">
        <f t="shared" si="12"/>
        <v>12.499999999999998</v>
      </c>
      <c r="E45">
        <f t="shared" si="9"/>
        <v>3.1249999999999996</v>
      </c>
      <c r="F45">
        <f t="shared" si="1"/>
        <v>2.5000000000000009</v>
      </c>
      <c r="G45">
        <f t="shared" si="2"/>
        <v>8.125</v>
      </c>
      <c r="I45">
        <f t="shared" si="10"/>
        <v>1.5254237288135595</v>
      </c>
      <c r="K45">
        <f t="shared" si="11"/>
        <v>3.5388936786452305</v>
      </c>
      <c r="M45">
        <f t="shared" si="3"/>
        <v>4.1860465116279046</v>
      </c>
      <c r="O45">
        <f t="shared" si="4"/>
        <v>5.2277442494833872</v>
      </c>
      <c r="Q45">
        <f t="shared" si="5"/>
        <v>8.125</v>
      </c>
      <c r="R45">
        <f t="shared" si="6"/>
        <v>3.1249999999999996</v>
      </c>
    </row>
    <row r="46" spans="1:21" x14ac:dyDescent="0.25">
      <c r="A46">
        <f t="shared" si="13"/>
        <v>6.5</v>
      </c>
      <c r="B46">
        <f t="shared" si="0"/>
        <v>3.5</v>
      </c>
      <c r="D46">
        <f t="shared" si="12"/>
        <v>12.999999999999998</v>
      </c>
      <c r="E46">
        <f t="shared" si="9"/>
        <v>3.2499999999999996</v>
      </c>
      <c r="F46">
        <f t="shared" si="1"/>
        <v>3.0000000000000009</v>
      </c>
      <c r="G46">
        <f t="shared" si="2"/>
        <v>8.25</v>
      </c>
      <c r="I46">
        <f t="shared" si="10"/>
        <v>1.2661498708010337</v>
      </c>
      <c r="K46">
        <f t="shared" si="11"/>
        <v>3.4161776648589699</v>
      </c>
      <c r="M46">
        <f t="shared" si="3"/>
        <v>3.670411985018724</v>
      </c>
      <c r="O46">
        <f t="shared" si="4"/>
        <v>5.0926243676795844</v>
      </c>
      <c r="Q46">
        <f t="shared" si="5"/>
        <v>8.25</v>
      </c>
      <c r="R46">
        <f t="shared" si="6"/>
        <v>3.2499999999999996</v>
      </c>
    </row>
    <row r="47" spans="1:21" x14ac:dyDescent="0.25">
      <c r="A47">
        <f>20/3</f>
        <v>6.666666666666667</v>
      </c>
      <c r="B47">
        <f t="shared" si="0"/>
        <v>3.333333333333333</v>
      </c>
      <c r="D47">
        <f>$B$12*A47</f>
        <v>13.333333333333332</v>
      </c>
      <c r="E47">
        <f>$B$13*A47</f>
        <v>3.333333333333333</v>
      </c>
      <c r="F47">
        <f>$B$1-$B$12*B47</f>
        <v>3.3333333333333348</v>
      </c>
      <c r="G47">
        <f>$B$1-$B$13*B47</f>
        <v>8.3333333333333339</v>
      </c>
      <c r="I47">
        <f>$B$1/($J$13^(1/$B$10)*(A47/B47)^((1-$B$10)/$B$10)+1)</f>
        <v>1.1111111111111112</v>
      </c>
      <c r="K47">
        <f>$B$1/($L$13^(1/$B$9)*(A47/B47)^((1-$B$9)/$B$9)+1)</f>
        <v>3.3333333333333335</v>
      </c>
      <c r="M47">
        <f>$B$1-$B$1/($J$13^(1/$B$10)*(B47/A47)^((1-$B$10)/$B$10)+1)</f>
        <v>3.3333333333333313</v>
      </c>
      <c r="O47">
        <f>$B$1-$B$1/($L$13^(1/$B$9)*(B47/A47)^((1-$B$9)/$B$9)+1)</f>
        <v>4.9999999999999991</v>
      </c>
      <c r="Q47">
        <f>MIN(D47,G47)</f>
        <v>8.3333333333333339</v>
      </c>
      <c r="R47">
        <f>MAX(E47,F47)</f>
        <v>3.3333333333333348</v>
      </c>
      <c r="U47">
        <f>M47</f>
        <v>3.3333333333333313</v>
      </c>
    </row>
    <row r="48" spans="1:21" x14ac:dyDescent="0.25">
      <c r="A48">
        <f>A46+0.25</f>
        <v>6.75</v>
      </c>
      <c r="B48">
        <f t="shared" si="0"/>
        <v>3.25</v>
      </c>
      <c r="D48">
        <f t="shared" si="12"/>
        <v>13.499999999999998</v>
      </c>
      <c r="E48">
        <f t="shared" si="9"/>
        <v>3.3749999999999996</v>
      </c>
      <c r="F48">
        <f t="shared" si="1"/>
        <v>3.5000000000000009</v>
      </c>
      <c r="G48">
        <f t="shared" si="2"/>
        <v>8.375</v>
      </c>
      <c r="I48">
        <f t="shared" si="10"/>
        <v>1.0387215734480644</v>
      </c>
      <c r="K48">
        <f t="shared" si="11"/>
        <v>3.2915323412154982</v>
      </c>
      <c r="M48">
        <f t="shared" si="3"/>
        <v>3.1677600749765675</v>
      </c>
      <c r="O48">
        <f t="shared" si="4"/>
        <v>4.9528259898354046</v>
      </c>
      <c r="Q48">
        <f t="shared" si="5"/>
        <v>8.375</v>
      </c>
      <c r="R48">
        <f t="shared" si="6"/>
        <v>3.5000000000000009</v>
      </c>
      <c r="U48">
        <f t="shared" ref="U48:U64" si="14">M48</f>
        <v>3.1677600749765675</v>
      </c>
    </row>
    <row r="49" spans="1:22" x14ac:dyDescent="0.25">
      <c r="A49">
        <f t="shared" si="13"/>
        <v>7</v>
      </c>
      <c r="B49">
        <f t="shared" si="0"/>
        <v>3</v>
      </c>
      <c r="D49">
        <f t="shared" si="12"/>
        <v>13.999999999999998</v>
      </c>
      <c r="E49">
        <f t="shared" si="9"/>
        <v>3.4999999999999996</v>
      </c>
      <c r="F49">
        <f t="shared" si="1"/>
        <v>4.0000000000000009</v>
      </c>
      <c r="G49">
        <f t="shared" si="2"/>
        <v>8.5</v>
      </c>
      <c r="I49">
        <f t="shared" si="10"/>
        <v>0.84112149532710279</v>
      </c>
      <c r="K49">
        <f t="shared" si="11"/>
        <v>3.1643097258253277</v>
      </c>
      <c r="M49">
        <f t="shared" si="3"/>
        <v>2.6865671641791016</v>
      </c>
      <c r="O49">
        <f t="shared" si="4"/>
        <v>4.807406984078602</v>
      </c>
      <c r="Q49">
        <f t="shared" si="5"/>
        <v>8.5</v>
      </c>
      <c r="R49">
        <f t="shared" si="6"/>
        <v>4.0000000000000009</v>
      </c>
      <c r="U49">
        <f t="shared" si="14"/>
        <v>2.6865671641791016</v>
      </c>
    </row>
    <row r="50" spans="1:22" x14ac:dyDescent="0.25">
      <c r="A50">
        <f t="shared" si="13"/>
        <v>7.25</v>
      </c>
      <c r="B50">
        <f t="shared" si="0"/>
        <v>2.75</v>
      </c>
      <c r="D50">
        <f t="shared" si="12"/>
        <v>14.499999999999998</v>
      </c>
      <c r="E50">
        <f t="shared" si="9"/>
        <v>3.6249999999999996</v>
      </c>
      <c r="F50">
        <f t="shared" si="1"/>
        <v>4.5000000000000009</v>
      </c>
      <c r="G50">
        <f t="shared" si="2"/>
        <v>8.625</v>
      </c>
      <c r="I50">
        <f t="shared" si="10"/>
        <v>0.67110371602884089</v>
      </c>
      <c r="K50">
        <f t="shared" si="11"/>
        <v>3.0337578469425917</v>
      </c>
      <c r="M50">
        <f t="shared" si="3"/>
        <v>2.2345337026777443</v>
      </c>
      <c r="O50">
        <f t="shared" si="4"/>
        <v>4.6552312580431092</v>
      </c>
      <c r="Q50">
        <f t="shared" si="5"/>
        <v>8.625</v>
      </c>
      <c r="R50">
        <f t="shared" si="6"/>
        <v>4.5000000000000009</v>
      </c>
      <c r="U50">
        <f t="shared" si="14"/>
        <v>2.2345337026777443</v>
      </c>
    </row>
    <row r="51" spans="1:22" x14ac:dyDescent="0.25">
      <c r="A51">
        <f>10-A29</f>
        <v>7.3090709447860718</v>
      </c>
      <c r="B51">
        <f t="shared" si="0"/>
        <v>2.6909290552139282</v>
      </c>
      <c r="D51">
        <f>$B$12*A51</f>
        <v>14.618141889572142</v>
      </c>
      <c r="E51">
        <f>$B$13*A51</f>
        <v>3.6545354723930354</v>
      </c>
      <c r="F51">
        <f>$B$1-$B$12*B51</f>
        <v>4.6181418895721444</v>
      </c>
      <c r="G51">
        <f>$B$1-$B$13*B51</f>
        <v>8.6545354723930359</v>
      </c>
      <c r="I51">
        <f>$B$1/($J$13^(1/$B$10)*(A51/B51)^((1-$B$10)/$B$10)+1)</f>
        <v>0.63470457291945737</v>
      </c>
      <c r="K51">
        <f>$B$1/($L$13^(1/$B$9)*(A51/B51)^((1-$B$9)/$B$9)+1)</f>
        <v>3.0023303365684852</v>
      </c>
      <c r="M51">
        <f>$B$1-$B$1/($J$13^(1/$B$10)*(B51/A51)^((1-$B$10)/$B$10)+1)</f>
        <v>2.1327234867365084</v>
      </c>
      <c r="O51">
        <f>$B$1-$B$1/($L$13^(1/$B$9)*(B51/A51)^((1-$B$9)/$B$9)+1)</f>
        <v>4.6181419158757437</v>
      </c>
      <c r="Q51">
        <f>MIN(D51,G51)</f>
        <v>8.6545354723930359</v>
      </c>
      <c r="R51">
        <f>MAX(E51,F51)</f>
        <v>4.6181418895721444</v>
      </c>
      <c r="U51">
        <f>M51</f>
        <v>2.1327234867365084</v>
      </c>
      <c r="V51">
        <f>O51</f>
        <v>4.6181419158757437</v>
      </c>
    </row>
    <row r="52" spans="1:22" x14ac:dyDescent="0.25">
      <c r="A52">
        <f>A50+0.25</f>
        <v>7.5</v>
      </c>
      <c r="B52">
        <f t="shared" si="0"/>
        <v>2.5</v>
      </c>
      <c r="D52">
        <f t="shared" si="12"/>
        <v>14.999999999999998</v>
      </c>
      <c r="E52">
        <f t="shared" si="9"/>
        <v>3.7499999999999996</v>
      </c>
      <c r="F52">
        <f t="shared" si="1"/>
        <v>5.0000000000000009</v>
      </c>
      <c r="G52">
        <f t="shared" si="2"/>
        <v>8.75</v>
      </c>
      <c r="I52">
        <f t="shared" si="10"/>
        <v>0.52631578947368418</v>
      </c>
      <c r="K52">
        <f t="shared" si="11"/>
        <v>2.8989794855663562</v>
      </c>
      <c r="M52">
        <f t="shared" si="3"/>
        <v>1.8181818181818166</v>
      </c>
      <c r="O52">
        <f t="shared" si="4"/>
        <v>4.4948974278317797</v>
      </c>
      <c r="Q52">
        <f t="shared" si="5"/>
        <v>8.75</v>
      </c>
      <c r="R52">
        <f t="shared" si="6"/>
        <v>5.0000000000000009</v>
      </c>
      <c r="U52">
        <f t="shared" si="14"/>
        <v>1.8181818181818166</v>
      </c>
      <c r="V52">
        <f>O52</f>
        <v>4.4948974278317797</v>
      </c>
    </row>
    <row r="53" spans="1:22" x14ac:dyDescent="0.25">
      <c r="A53">
        <f t="shared" si="13"/>
        <v>7.75</v>
      </c>
      <c r="B53">
        <f t="shared" si="0"/>
        <v>2.25</v>
      </c>
      <c r="D53">
        <f t="shared" si="12"/>
        <v>15.499999999999998</v>
      </c>
      <c r="E53">
        <f t="shared" si="9"/>
        <v>3.8749999999999996</v>
      </c>
      <c r="F53">
        <f t="shared" si="1"/>
        <v>5.5000000000000009</v>
      </c>
      <c r="G53">
        <f t="shared" si="2"/>
        <v>8.875</v>
      </c>
      <c r="I53">
        <f t="shared" si="10"/>
        <v>0.40439340988517225</v>
      </c>
      <c r="K53">
        <f t="shared" si="11"/>
        <v>2.7588723815161194</v>
      </c>
      <c r="M53">
        <f t="shared" si="3"/>
        <v>1.4425645592163843</v>
      </c>
      <c r="O53">
        <f t="shared" si="4"/>
        <v>4.3246335554118716</v>
      </c>
      <c r="Q53">
        <f t="shared" si="5"/>
        <v>8.875</v>
      </c>
      <c r="R53">
        <f t="shared" si="6"/>
        <v>5.5000000000000009</v>
      </c>
      <c r="U53">
        <f t="shared" si="14"/>
        <v>1.4425645592163843</v>
      </c>
      <c r="V53">
        <f>O53</f>
        <v>4.3246335554118716</v>
      </c>
    </row>
    <row r="54" spans="1:22" x14ac:dyDescent="0.25">
      <c r="A54">
        <f t="shared" si="13"/>
        <v>8</v>
      </c>
      <c r="B54">
        <f t="shared" si="0"/>
        <v>2</v>
      </c>
      <c r="D54">
        <f t="shared" si="12"/>
        <v>15.999999999999998</v>
      </c>
      <c r="E54">
        <f t="shared" si="9"/>
        <v>3.9999999999999996</v>
      </c>
      <c r="F54">
        <f t="shared" si="1"/>
        <v>6</v>
      </c>
      <c r="G54">
        <f t="shared" si="2"/>
        <v>9</v>
      </c>
      <c r="I54">
        <f t="shared" si="10"/>
        <v>0.30303030303030304</v>
      </c>
      <c r="K54">
        <f t="shared" si="11"/>
        <v>2.6120387496374149</v>
      </c>
      <c r="M54">
        <f t="shared" si="3"/>
        <v>1.1111111111111107</v>
      </c>
      <c r="O54">
        <f t="shared" si="4"/>
        <v>4.1421356237309492</v>
      </c>
      <c r="Q54">
        <f t="shared" si="5"/>
        <v>9</v>
      </c>
      <c r="R54">
        <f t="shared" si="6"/>
        <v>6</v>
      </c>
      <c r="U54">
        <f t="shared" si="14"/>
        <v>1.1111111111111107</v>
      </c>
      <c r="V54">
        <f>O54</f>
        <v>4.1421356237309492</v>
      </c>
    </row>
    <row r="55" spans="1:22" x14ac:dyDescent="0.25">
      <c r="A55">
        <f t="shared" si="13"/>
        <v>8.25</v>
      </c>
      <c r="B55">
        <f t="shared" si="0"/>
        <v>1.75</v>
      </c>
      <c r="D55">
        <f t="shared" si="12"/>
        <v>16.499999999999996</v>
      </c>
      <c r="E55">
        <f t="shared" si="9"/>
        <v>4.1249999999999991</v>
      </c>
      <c r="F55">
        <f t="shared" si="1"/>
        <v>6.5</v>
      </c>
      <c r="G55">
        <f t="shared" si="2"/>
        <v>9.125</v>
      </c>
      <c r="I55">
        <f t="shared" si="10"/>
        <v>0.22002694207453963</v>
      </c>
      <c r="K55">
        <f t="shared" si="11"/>
        <v>2.4566415695262163</v>
      </c>
      <c r="M55">
        <f t="shared" si="3"/>
        <v>0.82561078348778238</v>
      </c>
      <c r="O55">
        <f t="shared" si="4"/>
        <v>3.9443080316866705</v>
      </c>
      <c r="Q55">
        <f t="shared" si="5"/>
        <v>9.125</v>
      </c>
      <c r="R55">
        <f t="shared" si="6"/>
        <v>6.5</v>
      </c>
      <c r="U55">
        <f t="shared" si="14"/>
        <v>0.82561078348778238</v>
      </c>
      <c r="V55">
        <f>O55</f>
        <v>3.9443080316866705</v>
      </c>
    </row>
    <row r="56" spans="1:22" x14ac:dyDescent="0.25">
      <c r="A56">
        <f t="shared" si="13"/>
        <v>8.5</v>
      </c>
      <c r="B56">
        <f t="shared" si="0"/>
        <v>1.5</v>
      </c>
      <c r="D56">
        <f t="shared" si="12"/>
        <v>16.999999999999996</v>
      </c>
      <c r="E56">
        <f t="shared" si="9"/>
        <v>4.2499999999999991</v>
      </c>
      <c r="F56">
        <f t="shared" si="1"/>
        <v>7</v>
      </c>
      <c r="G56">
        <f t="shared" si="2"/>
        <v>9.25</v>
      </c>
      <c r="I56">
        <f t="shared" si="10"/>
        <v>0.15332197614991477</v>
      </c>
      <c r="K56">
        <f t="shared" si="11"/>
        <v>2.2901628833426058</v>
      </c>
      <c r="M56">
        <f t="shared" si="3"/>
        <v>0.58631921824104083</v>
      </c>
      <c r="O56">
        <f t="shared" si="4"/>
        <v>3.7268226712382511</v>
      </c>
      <c r="Q56">
        <f t="shared" si="5"/>
        <v>9.25</v>
      </c>
      <c r="R56">
        <f t="shared" si="6"/>
        <v>7</v>
      </c>
      <c r="U56">
        <f t="shared" si="14"/>
        <v>0.58631921824104083</v>
      </c>
      <c r="V56">
        <f t="shared" ref="V56:V64" si="15">O56</f>
        <v>3.7268226712382511</v>
      </c>
    </row>
    <row r="57" spans="1:22" x14ac:dyDescent="0.25">
      <c r="A57">
        <f t="shared" si="13"/>
        <v>8.75</v>
      </c>
      <c r="B57">
        <f t="shared" si="0"/>
        <v>1.25</v>
      </c>
      <c r="D57">
        <f t="shared" si="12"/>
        <v>17.499999999999996</v>
      </c>
      <c r="E57">
        <f t="shared" si="9"/>
        <v>4.3749999999999991</v>
      </c>
      <c r="F57">
        <f t="shared" si="1"/>
        <v>7.5</v>
      </c>
      <c r="G57">
        <f t="shared" si="2"/>
        <v>9.375</v>
      </c>
      <c r="I57">
        <f t="shared" si="10"/>
        <v>0.10101010101010099</v>
      </c>
      <c r="K57">
        <f t="shared" si="11"/>
        <v>2.1089672205953396</v>
      </c>
      <c r="M57">
        <f t="shared" si="3"/>
        <v>0.39215686274509665</v>
      </c>
      <c r="O57">
        <f t="shared" si="4"/>
        <v>3.4833147735478818</v>
      </c>
      <c r="Q57">
        <f t="shared" si="5"/>
        <v>9.375</v>
      </c>
      <c r="R57">
        <f t="shared" si="6"/>
        <v>7.5</v>
      </c>
      <c r="U57">
        <f t="shared" si="14"/>
        <v>0.39215686274509665</v>
      </c>
      <c r="V57">
        <f t="shared" si="15"/>
        <v>3.4833147735478818</v>
      </c>
    </row>
    <row r="58" spans="1:22" x14ac:dyDescent="0.25">
      <c r="A58">
        <f t="shared" si="13"/>
        <v>9</v>
      </c>
      <c r="B58">
        <f t="shared" si="0"/>
        <v>1</v>
      </c>
      <c r="D58">
        <f t="shared" si="12"/>
        <v>17.999999999999996</v>
      </c>
      <c r="E58">
        <f t="shared" si="9"/>
        <v>4.4999999999999991</v>
      </c>
      <c r="F58">
        <f t="shared" si="1"/>
        <v>8</v>
      </c>
      <c r="G58">
        <f t="shared" si="2"/>
        <v>9.5</v>
      </c>
      <c r="I58">
        <f t="shared" si="10"/>
        <v>6.13496932515337E-2</v>
      </c>
      <c r="K58">
        <f t="shared" si="11"/>
        <v>1.9074356983054617</v>
      </c>
      <c r="M58">
        <f t="shared" si="3"/>
        <v>0.24096385542168619</v>
      </c>
      <c r="O58">
        <f t="shared" si="4"/>
        <v>3.2037724101704059</v>
      </c>
      <c r="Q58">
        <f t="shared" si="5"/>
        <v>9.5</v>
      </c>
      <c r="R58">
        <f t="shared" si="6"/>
        <v>8</v>
      </c>
      <c r="U58">
        <f t="shared" si="14"/>
        <v>0.24096385542168619</v>
      </c>
      <c r="V58">
        <f t="shared" si="15"/>
        <v>3.2037724101704059</v>
      </c>
    </row>
    <row r="59" spans="1:22" x14ac:dyDescent="0.25">
      <c r="A59">
        <f t="shared" si="13"/>
        <v>9.25</v>
      </c>
      <c r="B59">
        <f t="shared" si="0"/>
        <v>0.75</v>
      </c>
      <c r="D59">
        <f t="shared" si="12"/>
        <v>18.499999999999996</v>
      </c>
      <c r="E59">
        <f t="shared" si="9"/>
        <v>4.6249999999999991</v>
      </c>
      <c r="F59">
        <f t="shared" si="1"/>
        <v>8.5</v>
      </c>
      <c r="G59">
        <f t="shared" si="2"/>
        <v>9.625</v>
      </c>
      <c r="I59">
        <f t="shared" si="10"/>
        <v>3.2763014197306137E-2</v>
      </c>
      <c r="K59">
        <f t="shared" si="11"/>
        <v>1.6760090740494844</v>
      </c>
      <c r="M59">
        <f t="shared" si="3"/>
        <v>0.12977649603460684</v>
      </c>
      <c r="O59">
        <f t="shared" si="4"/>
        <v>2.8708594921778499</v>
      </c>
      <c r="Q59">
        <f t="shared" si="5"/>
        <v>9.625</v>
      </c>
      <c r="R59">
        <f t="shared" si="6"/>
        <v>8.5</v>
      </c>
      <c r="U59">
        <f t="shared" si="14"/>
        <v>0.12977649603460684</v>
      </c>
      <c r="V59">
        <f t="shared" si="15"/>
        <v>2.8708594921778499</v>
      </c>
    </row>
    <row r="60" spans="1:22" x14ac:dyDescent="0.25">
      <c r="A60">
        <f t="shared" si="13"/>
        <v>9.5</v>
      </c>
      <c r="B60">
        <f t="shared" si="0"/>
        <v>0.5</v>
      </c>
      <c r="D60">
        <f t="shared" si="12"/>
        <v>18.999999999999996</v>
      </c>
      <c r="E60">
        <f t="shared" si="9"/>
        <v>4.7499999999999991</v>
      </c>
      <c r="F60">
        <f t="shared" si="1"/>
        <v>9</v>
      </c>
      <c r="G60">
        <f t="shared" si="2"/>
        <v>9.75</v>
      </c>
      <c r="I60">
        <f t="shared" si="10"/>
        <v>1.3831258644536656E-2</v>
      </c>
      <c r="K60">
        <f t="shared" si="11"/>
        <v>1.3957875683699938</v>
      </c>
      <c r="M60">
        <f t="shared" si="3"/>
        <v>5.5096418732782482E-2</v>
      </c>
      <c r="O60">
        <f t="shared" si="4"/>
        <v>2.4496552958641029</v>
      </c>
      <c r="Q60">
        <f t="shared" si="5"/>
        <v>9.75</v>
      </c>
      <c r="R60">
        <f t="shared" si="6"/>
        <v>9</v>
      </c>
      <c r="U60">
        <f t="shared" si="14"/>
        <v>5.5096418732782482E-2</v>
      </c>
      <c r="V60">
        <f t="shared" si="15"/>
        <v>2.4496552958641029</v>
      </c>
    </row>
    <row r="61" spans="1:22" x14ac:dyDescent="0.25">
      <c r="A61">
        <f t="shared" si="13"/>
        <v>9.75</v>
      </c>
      <c r="B61">
        <f t="shared" si="0"/>
        <v>0.25</v>
      </c>
      <c r="D61">
        <f t="shared" si="12"/>
        <v>19.499999999999996</v>
      </c>
      <c r="E61">
        <f t="shared" si="9"/>
        <v>4.8749999999999991</v>
      </c>
      <c r="F61">
        <f t="shared" si="1"/>
        <v>9.5</v>
      </c>
      <c r="G61">
        <f t="shared" si="2"/>
        <v>9.875</v>
      </c>
      <c r="I61">
        <f t="shared" si="10"/>
        <v>3.2862306933946735E-3</v>
      </c>
      <c r="K61">
        <f t="shared" si="11"/>
        <v>1.0171118008217983</v>
      </c>
      <c r="M61">
        <f t="shared" si="3"/>
        <v>1.3131976362442899E-2</v>
      </c>
      <c r="O61">
        <f t="shared" si="4"/>
        <v>1.846421855764282</v>
      </c>
      <c r="Q61">
        <f t="shared" si="5"/>
        <v>9.875</v>
      </c>
      <c r="R61">
        <f t="shared" si="6"/>
        <v>9.5</v>
      </c>
      <c r="U61">
        <f t="shared" si="14"/>
        <v>1.3131976362442899E-2</v>
      </c>
      <c r="V61">
        <f t="shared" si="15"/>
        <v>1.846421855764282</v>
      </c>
    </row>
    <row r="62" spans="1:22" x14ac:dyDescent="0.25">
      <c r="A62">
        <v>9.9</v>
      </c>
      <c r="B62">
        <f t="shared" si="0"/>
        <v>9.9999999999999645E-2</v>
      </c>
      <c r="D62">
        <f>$B$12*A62</f>
        <v>19.799999999999997</v>
      </c>
      <c r="E62">
        <f>$B$13*A62</f>
        <v>4.9499999999999993</v>
      </c>
      <c r="F62">
        <f>$B$1-$B$12*B62</f>
        <v>9.8000000000000007</v>
      </c>
      <c r="G62">
        <f>$B$1-$B$13*B62</f>
        <v>9.9500000000000011</v>
      </c>
      <c r="I62">
        <f>$B$1/($J$13^(1/$B$10)*(A62/B62)^((1-$B$10)/$B$10)+1)</f>
        <v>5.1012600112227313E-4</v>
      </c>
      <c r="K62">
        <f>$B$1/($L$13^(1/$B$9)*(A62/B62)^((1-$B$9)/$B$9)+1)</f>
        <v>0.66351509032843992</v>
      </c>
      <c r="M62">
        <f t="shared" si="3"/>
        <v>2.0401917780272782E-3</v>
      </c>
      <c r="O62">
        <f t="shared" si="4"/>
        <v>1.2444584824196152</v>
      </c>
      <c r="Q62">
        <f t="shared" si="5"/>
        <v>9.9500000000000011</v>
      </c>
      <c r="R62">
        <f t="shared" si="6"/>
        <v>9.8000000000000007</v>
      </c>
      <c r="U62">
        <f t="shared" si="14"/>
        <v>2.0401917780272782E-3</v>
      </c>
      <c r="V62">
        <f t="shared" si="15"/>
        <v>1.2444584824196152</v>
      </c>
    </row>
    <row r="63" spans="1:22" x14ac:dyDescent="0.25">
      <c r="A63">
        <v>9.9499999999999993</v>
      </c>
      <c r="B63">
        <f t="shared" si="0"/>
        <v>5.0000000000000711E-2</v>
      </c>
      <c r="D63">
        <f>$B$12*A63</f>
        <v>19.899999999999995</v>
      </c>
      <c r="E63">
        <f>$B$13*A63</f>
        <v>4.9749999999999988</v>
      </c>
      <c r="F63">
        <f>$B$1-$B$12*B63</f>
        <v>9.8999999999999986</v>
      </c>
      <c r="G63">
        <f>$B$1-$B$13*B63</f>
        <v>9.9749999999999996</v>
      </c>
      <c r="I63">
        <f>$B$1/($J$13^(1/$B$10)*(A63/B63)^((1-$B$10)/$B$10)+1)</f>
        <v>1.2625784376854758E-4</v>
      </c>
      <c r="K63">
        <f>$B$1/($L$13^(1/$B$9)*(A63/B63)^((1-$B$9)/$B$9)+1)</f>
        <v>0.47732839655567083</v>
      </c>
      <c r="M63">
        <f t="shared" si="3"/>
        <v>5.0501224654730947E-4</v>
      </c>
      <c r="O63">
        <f t="shared" si="4"/>
        <v>0.91116433214518366</v>
      </c>
      <c r="Q63">
        <f t="shared" si="5"/>
        <v>9.9749999999999996</v>
      </c>
      <c r="R63">
        <f t="shared" si="6"/>
        <v>9.8999999999999986</v>
      </c>
      <c r="U63">
        <f t="shared" si="14"/>
        <v>5.0501224654730947E-4</v>
      </c>
      <c r="V63">
        <f t="shared" si="15"/>
        <v>0.91116433214518366</v>
      </c>
    </row>
    <row r="64" spans="1:22" x14ac:dyDescent="0.25">
      <c r="A64">
        <v>10</v>
      </c>
      <c r="B64">
        <f t="shared" si="0"/>
        <v>0</v>
      </c>
      <c r="D64">
        <f>$B$12*A64</f>
        <v>19.999999999999996</v>
      </c>
      <c r="E64">
        <f t="shared" si="9"/>
        <v>4.9999999999999991</v>
      </c>
      <c r="F64">
        <f>$B$1-$B$12*B64</f>
        <v>10</v>
      </c>
      <c r="G64">
        <f>$B$1-$B$13*B64</f>
        <v>10</v>
      </c>
      <c r="I64">
        <v>0</v>
      </c>
      <c r="K64">
        <v>0</v>
      </c>
      <c r="M64">
        <f t="shared" si="3"/>
        <v>0</v>
      </c>
      <c r="O64">
        <f t="shared" si="4"/>
        <v>0</v>
      </c>
      <c r="Q64">
        <f t="shared" si="5"/>
        <v>10</v>
      </c>
      <c r="R64">
        <f t="shared" si="6"/>
        <v>10</v>
      </c>
      <c r="U64">
        <f t="shared" si="14"/>
        <v>0</v>
      </c>
      <c r="V64">
        <f t="shared" si="15"/>
        <v>0</v>
      </c>
    </row>
    <row r="71" spans="1:23" x14ac:dyDescent="0.25">
      <c r="A71">
        <f>W71</f>
        <v>2.75</v>
      </c>
      <c r="B71">
        <f t="shared" ref="B71:B93" si="16">$B$1-A71</f>
        <v>7.25</v>
      </c>
      <c r="D71">
        <f t="shared" ref="D71:D93" si="17">$B$12*A71</f>
        <v>5.4999999999999991</v>
      </c>
      <c r="E71">
        <f t="shared" ref="E71:E93" si="18">$B$13*A71</f>
        <v>1.3749999999999998</v>
      </c>
      <c r="F71">
        <f t="shared" ref="F71:F93" si="19">$B$1-$B$12*B71</f>
        <v>-4.4999999999999982</v>
      </c>
      <c r="G71">
        <f t="shared" ref="G71:G93" si="20">$B$1-$B$13*B71</f>
        <v>6.375</v>
      </c>
      <c r="I71">
        <f t="shared" ref="I71:I93" si="21">$B$1/($J$13^(1/$B$10)*(A71/B71)^((1-$B$10)/$B$10)+1)</f>
        <v>7.7654662973222557</v>
      </c>
      <c r="K71">
        <f t="shared" ref="K71:K93" si="22">$B$1/($L$13^(1/$B$9)*(A71/B71)^((1-$B$9)/$B$9)+1)</f>
        <v>5.3447687419568908</v>
      </c>
      <c r="M71">
        <f t="shared" ref="M71:M93" si="23">$B$1-$B$1/($J$13^(1/$B$10)*(B71/A71)^((1-$B$10)/$B$10)+1)</f>
        <v>9.3288962839711598</v>
      </c>
      <c r="O71">
        <f t="shared" ref="O71:O93" si="24">$B$1-$B$1/($L$13^(1/$B$9)*(B71/A71)^((1-$B$9)/$B$9)+1)</f>
        <v>6.9662421530574079</v>
      </c>
      <c r="Q71">
        <f t="shared" ref="Q71:Q93" si="25">MIN(D71,G71)</f>
        <v>5.4999999999999991</v>
      </c>
      <c r="T71">
        <f t="shared" ref="T71:T93" si="26">K71</f>
        <v>5.3447687419568908</v>
      </c>
      <c r="U71">
        <f t="shared" ref="U71:U93" si="27">Q71-T71</f>
        <v>0.15523125804310833</v>
      </c>
      <c r="W71">
        <v>2.75</v>
      </c>
    </row>
    <row r="72" spans="1:23" x14ac:dyDescent="0.25">
      <c r="A72">
        <f t="shared" ref="A72:A84" si="28">W72</f>
        <v>2.5</v>
      </c>
      <c r="B72">
        <f t="shared" si="16"/>
        <v>7.5</v>
      </c>
      <c r="D72">
        <f t="shared" si="17"/>
        <v>4.9999999999999991</v>
      </c>
      <c r="E72">
        <f t="shared" si="18"/>
        <v>1.2499999999999998</v>
      </c>
      <c r="F72">
        <f t="shared" si="19"/>
        <v>-4.9999999999999982</v>
      </c>
      <c r="G72">
        <f t="shared" si="20"/>
        <v>6.25</v>
      </c>
      <c r="I72">
        <f t="shared" si="21"/>
        <v>8.1818181818181834</v>
      </c>
      <c r="K72">
        <f t="shared" si="22"/>
        <v>5.5051025721682203</v>
      </c>
      <c r="M72">
        <f t="shared" si="23"/>
        <v>9.473684210526315</v>
      </c>
      <c r="O72">
        <f t="shared" si="24"/>
        <v>7.1010205144336442</v>
      </c>
      <c r="Q72">
        <f t="shared" si="25"/>
        <v>4.9999999999999991</v>
      </c>
      <c r="T72">
        <f t="shared" si="26"/>
        <v>5.5051025721682203</v>
      </c>
      <c r="U72">
        <f t="shared" si="27"/>
        <v>-0.50510257216822119</v>
      </c>
      <c r="W72">
        <v>2.5</v>
      </c>
    </row>
    <row r="73" spans="1:23" x14ac:dyDescent="0.25">
      <c r="A73">
        <f t="shared" si="28"/>
        <v>2.625</v>
      </c>
      <c r="B73">
        <f t="shared" si="16"/>
        <v>7.375</v>
      </c>
      <c r="D73">
        <f t="shared" si="17"/>
        <v>5.2499999999999991</v>
      </c>
      <c r="E73">
        <f t="shared" si="18"/>
        <v>1.3124999999999998</v>
      </c>
      <c r="F73">
        <f t="shared" si="19"/>
        <v>-4.7499999999999982</v>
      </c>
      <c r="G73">
        <f t="shared" si="20"/>
        <v>6.3125</v>
      </c>
      <c r="I73">
        <f t="shared" si="21"/>
        <v>7.9784551913820785</v>
      </c>
      <c r="K73">
        <f t="shared" si="22"/>
        <v>5.423815377285548</v>
      </c>
      <c r="M73">
        <f t="shared" si="23"/>
        <v>9.4042955558557342</v>
      </c>
      <c r="O73">
        <f t="shared" si="24"/>
        <v>7.0330398083902494</v>
      </c>
      <c r="Q73">
        <f t="shared" si="25"/>
        <v>5.2499999999999991</v>
      </c>
      <c r="T73">
        <f t="shared" si="26"/>
        <v>5.423815377285548</v>
      </c>
      <c r="U73">
        <f t="shared" si="27"/>
        <v>-0.17381537728554886</v>
      </c>
      <c r="W73">
        <f>AVERAGE(W71,W72)</f>
        <v>2.625</v>
      </c>
    </row>
    <row r="74" spans="1:23" x14ac:dyDescent="0.25">
      <c r="A74">
        <f t="shared" si="28"/>
        <v>2.6875</v>
      </c>
      <c r="B74">
        <f t="shared" si="16"/>
        <v>7.3125</v>
      </c>
      <c r="D74">
        <f t="shared" si="17"/>
        <v>5.3749999999999991</v>
      </c>
      <c r="E74">
        <f t="shared" si="18"/>
        <v>1.3437499999999998</v>
      </c>
      <c r="F74">
        <f t="shared" si="19"/>
        <v>-4.6249999999999982</v>
      </c>
      <c r="G74">
        <f t="shared" si="20"/>
        <v>6.34375</v>
      </c>
      <c r="I74">
        <f t="shared" si="21"/>
        <v>7.8731235980905296</v>
      </c>
      <c r="K74">
        <f t="shared" si="22"/>
        <v>5.3840254890958308</v>
      </c>
      <c r="M74">
        <f t="shared" si="23"/>
        <v>9.3673657919047457</v>
      </c>
      <c r="O74">
        <f t="shared" si="24"/>
        <v>6.9995015191726218</v>
      </c>
      <c r="Q74">
        <f t="shared" si="25"/>
        <v>5.3749999999999991</v>
      </c>
      <c r="T74">
        <f t="shared" si="26"/>
        <v>5.3840254890958308</v>
      </c>
      <c r="U74">
        <f t="shared" si="27"/>
        <v>-9.0254890958316736E-3</v>
      </c>
      <c r="W74">
        <f>AVERAGE(W71,W73)</f>
        <v>2.6875</v>
      </c>
    </row>
    <row r="75" spans="1:23" x14ac:dyDescent="0.25">
      <c r="A75">
        <f t="shared" si="28"/>
        <v>2.71875</v>
      </c>
      <c r="B75">
        <f t="shared" si="16"/>
        <v>7.28125</v>
      </c>
      <c r="D75">
        <f t="shared" si="17"/>
        <v>5.4374999999999991</v>
      </c>
      <c r="E75">
        <f t="shared" si="18"/>
        <v>1.3593749999999998</v>
      </c>
      <c r="F75">
        <f t="shared" si="19"/>
        <v>-4.5624999999999982</v>
      </c>
      <c r="G75">
        <f t="shared" si="20"/>
        <v>6.359375</v>
      </c>
      <c r="I75">
        <f t="shared" si="21"/>
        <v>7.8195802785659785</v>
      </c>
      <c r="K75">
        <f t="shared" si="22"/>
        <v>5.3643320721546024</v>
      </c>
      <c r="M75">
        <f t="shared" si="23"/>
        <v>9.348325828475982</v>
      </c>
      <c r="O75">
        <f t="shared" si="24"/>
        <v>6.9828379742931954</v>
      </c>
      <c r="Q75">
        <f t="shared" si="25"/>
        <v>5.4374999999999991</v>
      </c>
      <c r="T75">
        <f t="shared" si="26"/>
        <v>5.3643320721546024</v>
      </c>
      <c r="U75">
        <f t="shared" si="27"/>
        <v>7.3167927845396719E-2</v>
      </c>
      <c r="W75">
        <f>AVERAGE(W71,W74)</f>
        <v>2.71875</v>
      </c>
    </row>
    <row r="76" spans="1:23" x14ac:dyDescent="0.25">
      <c r="A76">
        <f t="shared" si="28"/>
        <v>2.703125</v>
      </c>
      <c r="B76">
        <f t="shared" si="16"/>
        <v>7.296875</v>
      </c>
      <c r="D76">
        <f t="shared" si="17"/>
        <v>5.4062499999999991</v>
      </c>
      <c r="E76">
        <f t="shared" si="18"/>
        <v>1.3515624999999998</v>
      </c>
      <c r="F76">
        <f t="shared" si="19"/>
        <v>-4.5937499999999982</v>
      </c>
      <c r="G76">
        <f t="shared" si="20"/>
        <v>6.3515625</v>
      </c>
      <c r="I76">
        <f t="shared" si="21"/>
        <v>7.8464239585244684</v>
      </c>
      <c r="K76">
        <f t="shared" si="22"/>
        <v>5.3741623235881351</v>
      </c>
      <c r="M76">
        <f t="shared" si="23"/>
        <v>9.3578942174221798</v>
      </c>
      <c r="O76">
        <f t="shared" si="24"/>
        <v>6.9911611578898345</v>
      </c>
      <c r="Q76">
        <f t="shared" si="25"/>
        <v>5.4062499999999991</v>
      </c>
      <c r="T76">
        <f t="shared" si="26"/>
        <v>5.3741623235881351</v>
      </c>
      <c r="U76">
        <f t="shared" si="27"/>
        <v>3.2087676411864052E-2</v>
      </c>
      <c r="W76">
        <f>AVERAGE(W74,W75)</f>
        <v>2.703125</v>
      </c>
    </row>
    <row r="77" spans="1:23" x14ac:dyDescent="0.25">
      <c r="A77">
        <f t="shared" si="28"/>
        <v>2.6953125</v>
      </c>
      <c r="B77">
        <f t="shared" si="16"/>
        <v>7.3046875</v>
      </c>
      <c r="D77">
        <f t="shared" si="17"/>
        <v>5.3906249999999991</v>
      </c>
      <c r="E77">
        <f t="shared" si="18"/>
        <v>1.3476562499999998</v>
      </c>
      <c r="F77">
        <f t="shared" si="19"/>
        <v>-4.6093749999999982</v>
      </c>
      <c r="G77">
        <f t="shared" si="20"/>
        <v>6.34765625</v>
      </c>
      <c r="I77">
        <f t="shared" si="21"/>
        <v>7.8597918680182532</v>
      </c>
      <c r="K77">
        <f t="shared" si="22"/>
        <v>5.3790897672399005</v>
      </c>
      <c r="M77">
        <f t="shared" si="23"/>
        <v>9.3626420701749691</v>
      </c>
      <c r="O77">
        <f t="shared" si="24"/>
        <v>6.9953291757205083</v>
      </c>
      <c r="Q77">
        <f t="shared" si="25"/>
        <v>5.3906249999999991</v>
      </c>
      <c r="T77">
        <f t="shared" si="26"/>
        <v>5.3790897672399005</v>
      </c>
      <c r="U77">
        <f t="shared" si="27"/>
        <v>1.1535232760098602E-2</v>
      </c>
      <c r="W77">
        <f>AVERAGE(W74,W76)</f>
        <v>2.6953125</v>
      </c>
    </row>
    <row r="78" spans="1:23" x14ac:dyDescent="0.25">
      <c r="A78">
        <f t="shared" si="28"/>
        <v>2.69140625</v>
      </c>
      <c r="B78">
        <f t="shared" si="16"/>
        <v>7.30859375</v>
      </c>
      <c r="D78">
        <f t="shared" si="17"/>
        <v>5.3828124999999991</v>
      </c>
      <c r="E78">
        <f t="shared" si="18"/>
        <v>1.3457031249999998</v>
      </c>
      <c r="F78">
        <f t="shared" si="19"/>
        <v>-4.6171874999999982</v>
      </c>
      <c r="G78">
        <f t="shared" si="20"/>
        <v>6.345703125</v>
      </c>
      <c r="I78">
        <f t="shared" si="21"/>
        <v>7.8664622659847039</v>
      </c>
      <c r="K78">
        <f t="shared" si="22"/>
        <v>5.3815565902667588</v>
      </c>
      <c r="M78">
        <f t="shared" si="23"/>
        <v>9.3650069428811094</v>
      </c>
      <c r="O78">
        <f t="shared" si="24"/>
        <v>6.997414804782677</v>
      </c>
      <c r="Q78">
        <f t="shared" si="25"/>
        <v>5.3828124999999991</v>
      </c>
      <c r="T78">
        <f t="shared" si="26"/>
        <v>5.3815565902667588</v>
      </c>
      <c r="U78">
        <f t="shared" si="27"/>
        <v>1.2559097332403013E-3</v>
      </c>
      <c r="W78">
        <f>AVERAGE(W74,W77)</f>
        <v>2.69140625</v>
      </c>
    </row>
    <row r="79" spans="1:23" x14ac:dyDescent="0.25">
      <c r="A79">
        <f t="shared" si="28"/>
        <v>2.689453125</v>
      </c>
      <c r="B79">
        <f t="shared" si="16"/>
        <v>7.310546875</v>
      </c>
      <c r="D79">
        <f t="shared" si="17"/>
        <v>5.3789062499999991</v>
      </c>
      <c r="E79">
        <f t="shared" si="18"/>
        <v>1.3447265624999998</v>
      </c>
      <c r="F79">
        <f t="shared" si="19"/>
        <v>-4.6210937499999982</v>
      </c>
      <c r="G79">
        <f t="shared" si="20"/>
        <v>6.3447265625</v>
      </c>
      <c r="I79">
        <f t="shared" si="21"/>
        <v>7.8697940665780024</v>
      </c>
      <c r="K79">
        <f t="shared" si="22"/>
        <v>5.3827907798140444</v>
      </c>
      <c r="M79">
        <f t="shared" si="23"/>
        <v>9.3661871197861952</v>
      </c>
      <c r="O79">
        <f t="shared" si="24"/>
        <v>6.9984580260658191</v>
      </c>
      <c r="Q79">
        <f t="shared" si="25"/>
        <v>5.3789062499999991</v>
      </c>
      <c r="T79">
        <f t="shared" si="26"/>
        <v>5.3827907798140444</v>
      </c>
      <c r="U79">
        <f t="shared" si="27"/>
        <v>-3.8845298140453011E-3</v>
      </c>
      <c r="W79">
        <f>AVERAGE(W74,W78)</f>
        <v>2.689453125</v>
      </c>
    </row>
    <row r="80" spans="1:23" x14ac:dyDescent="0.25">
      <c r="A80">
        <f t="shared" si="28"/>
        <v>2.6904296875</v>
      </c>
      <c r="B80">
        <f t="shared" si="16"/>
        <v>7.3095703125</v>
      </c>
      <c r="D80">
        <f t="shared" si="17"/>
        <v>5.3808593749999991</v>
      </c>
      <c r="E80">
        <f t="shared" si="18"/>
        <v>1.3452148437499998</v>
      </c>
      <c r="F80">
        <f t="shared" si="19"/>
        <v>-4.6191406249999982</v>
      </c>
      <c r="G80">
        <f t="shared" si="20"/>
        <v>6.34521484375</v>
      </c>
      <c r="I80">
        <f t="shared" si="21"/>
        <v>7.8681284497531978</v>
      </c>
      <c r="K80">
        <f t="shared" si="22"/>
        <v>5.3821736201226429</v>
      </c>
      <c r="M80">
        <f t="shared" si="23"/>
        <v>9.3655972195028472</v>
      </c>
      <c r="O80">
        <f t="shared" si="24"/>
        <v>6.9979363814770537</v>
      </c>
      <c r="Q80">
        <f t="shared" si="25"/>
        <v>5.3808593749999991</v>
      </c>
      <c r="T80">
        <f t="shared" si="26"/>
        <v>5.3821736201226429</v>
      </c>
      <c r="U80">
        <f t="shared" si="27"/>
        <v>-1.3142451226437757E-3</v>
      </c>
      <c r="W80">
        <f>AVERAGE(W78,W79)</f>
        <v>2.6904296875</v>
      </c>
    </row>
    <row r="81" spans="1:23" x14ac:dyDescent="0.25">
      <c r="A81">
        <f t="shared" si="28"/>
        <v>2.69091796875</v>
      </c>
      <c r="B81">
        <f t="shared" si="16"/>
        <v>7.30908203125</v>
      </c>
      <c r="D81">
        <f t="shared" si="17"/>
        <v>5.3818359374999991</v>
      </c>
      <c r="E81">
        <f t="shared" si="18"/>
        <v>1.3454589843749998</v>
      </c>
      <c r="F81">
        <f t="shared" si="19"/>
        <v>-4.6181640624999982</v>
      </c>
      <c r="G81">
        <f t="shared" si="20"/>
        <v>6.345458984375</v>
      </c>
      <c r="I81">
        <f t="shared" si="21"/>
        <v>7.8672954287164849</v>
      </c>
      <c r="K81">
        <f t="shared" si="22"/>
        <v>5.381865088971387</v>
      </c>
      <c r="M81">
        <f t="shared" si="23"/>
        <v>9.3653021282431368</v>
      </c>
      <c r="O81">
        <f t="shared" si="24"/>
        <v>6.9976755846469096</v>
      </c>
      <c r="Q81">
        <f t="shared" si="25"/>
        <v>5.3818359374999991</v>
      </c>
      <c r="T81">
        <f t="shared" si="26"/>
        <v>5.381865088971387</v>
      </c>
      <c r="U81">
        <f t="shared" si="27"/>
        <v>-2.9151471387933725E-5</v>
      </c>
      <c r="W81">
        <f>AVERAGE(W78,W80)</f>
        <v>2.69091796875</v>
      </c>
    </row>
    <row r="82" spans="1:23" x14ac:dyDescent="0.25">
      <c r="A82">
        <f t="shared" si="28"/>
        <v>2.691162109375</v>
      </c>
      <c r="B82">
        <f t="shared" si="16"/>
        <v>7.308837890625</v>
      </c>
      <c r="D82">
        <f t="shared" si="17"/>
        <v>5.3823242187499991</v>
      </c>
      <c r="E82">
        <f t="shared" si="18"/>
        <v>1.3455810546874998</v>
      </c>
      <c r="F82">
        <f t="shared" si="19"/>
        <v>-4.6176757812499982</v>
      </c>
      <c r="G82">
        <f t="shared" si="20"/>
        <v>6.3455810546875</v>
      </c>
      <c r="I82">
        <f t="shared" si="21"/>
        <v>7.866878865059924</v>
      </c>
      <c r="K82">
        <f t="shared" si="22"/>
        <v>5.3817108355640109</v>
      </c>
      <c r="M82">
        <f t="shared" si="23"/>
        <v>9.3651545473260214</v>
      </c>
      <c r="O82">
        <f t="shared" si="24"/>
        <v>6.9975451925945347</v>
      </c>
      <c r="Q82">
        <f t="shared" si="25"/>
        <v>5.3823242187499991</v>
      </c>
      <c r="T82">
        <f t="shared" si="26"/>
        <v>5.3817108355640109</v>
      </c>
      <c r="U82">
        <f t="shared" si="27"/>
        <v>6.133831859882477E-4</v>
      </c>
      <c r="W82">
        <f>AVERAGE(W78,W81)</f>
        <v>2.691162109375</v>
      </c>
    </row>
    <row r="83" spans="1:23" x14ac:dyDescent="0.25">
      <c r="A83">
        <f t="shared" si="28"/>
        <v>2.6910400390625</v>
      </c>
      <c r="B83">
        <f t="shared" si="16"/>
        <v>7.3089599609375</v>
      </c>
      <c r="D83">
        <f t="shared" si="17"/>
        <v>5.3820800781249991</v>
      </c>
      <c r="E83">
        <f t="shared" si="18"/>
        <v>1.3455200195312498</v>
      </c>
      <c r="F83">
        <f t="shared" si="19"/>
        <v>-4.6179199218749982</v>
      </c>
      <c r="G83">
        <f t="shared" si="20"/>
        <v>6.34552001953125</v>
      </c>
      <c r="I83">
        <f t="shared" si="21"/>
        <v>7.8670871513158565</v>
      </c>
      <c r="K83">
        <f t="shared" si="22"/>
        <v>5.3817879612538375</v>
      </c>
      <c r="M83">
        <f t="shared" si="23"/>
        <v>9.3652283407254142</v>
      </c>
      <c r="O83">
        <f t="shared" si="24"/>
        <v>6.9976103880905978</v>
      </c>
      <c r="Q83">
        <f t="shared" si="25"/>
        <v>5.3820800781249991</v>
      </c>
      <c r="T83">
        <f t="shared" si="26"/>
        <v>5.3817879612538375</v>
      </c>
      <c r="U83">
        <f t="shared" si="27"/>
        <v>2.9211687116159624E-4</v>
      </c>
      <c r="W83">
        <f>AVERAGE(W81,W82)</f>
        <v>2.6910400390625</v>
      </c>
    </row>
    <row r="84" spans="1:23" x14ac:dyDescent="0.25">
      <c r="A84">
        <f t="shared" si="28"/>
        <v>2.69097900390625</v>
      </c>
      <c r="B84">
        <f t="shared" si="16"/>
        <v>7.30902099609375</v>
      </c>
      <c r="D84">
        <f t="shared" si="17"/>
        <v>5.3819580078124991</v>
      </c>
      <c r="E84">
        <f t="shared" si="18"/>
        <v>1.3454895019531248</v>
      </c>
      <c r="F84">
        <f t="shared" si="19"/>
        <v>-4.6180419921874982</v>
      </c>
      <c r="G84">
        <f t="shared" si="20"/>
        <v>6.345489501953125</v>
      </c>
      <c r="I84">
        <f t="shared" si="21"/>
        <v>7.8671912911231239</v>
      </c>
      <c r="K84">
        <f t="shared" si="22"/>
        <v>5.3818265248591359</v>
      </c>
      <c r="M84">
        <f t="shared" si="23"/>
        <v>9.3652652352194679</v>
      </c>
      <c r="O84">
        <f t="shared" si="24"/>
        <v>6.9976429862362144</v>
      </c>
      <c r="Q84">
        <f t="shared" si="25"/>
        <v>5.3819580078124991</v>
      </c>
      <c r="T84">
        <f t="shared" si="26"/>
        <v>5.3818265248591359</v>
      </c>
      <c r="U84">
        <f t="shared" si="27"/>
        <v>1.3148295336318228E-4</v>
      </c>
      <c r="W84">
        <f>AVERAGE(W81,W83)</f>
        <v>2.69097900390625</v>
      </c>
    </row>
    <row r="85" spans="1:23" x14ac:dyDescent="0.25">
      <c r="A85">
        <f t="shared" ref="A85:A93" si="29">W85</f>
        <v>2.690948486328125</v>
      </c>
      <c r="B85">
        <f t="shared" si="16"/>
        <v>7.309051513671875</v>
      </c>
      <c r="D85">
        <f t="shared" si="17"/>
        <v>5.3818969726562491</v>
      </c>
      <c r="E85">
        <f t="shared" si="18"/>
        <v>1.3454742431640623</v>
      </c>
      <c r="F85">
        <f t="shared" si="19"/>
        <v>-4.6181030273437482</v>
      </c>
      <c r="G85">
        <f t="shared" si="20"/>
        <v>6.3454742431640625</v>
      </c>
      <c r="I85">
        <f t="shared" si="21"/>
        <v>7.8672433601965484</v>
      </c>
      <c r="K85">
        <f t="shared" si="22"/>
        <v>5.3818458068518913</v>
      </c>
      <c r="M85">
        <f t="shared" si="23"/>
        <v>9.3652836819150984</v>
      </c>
      <c r="O85">
        <f t="shared" si="24"/>
        <v>6.9976592854084263</v>
      </c>
      <c r="Q85">
        <f t="shared" si="25"/>
        <v>5.3818969726562491</v>
      </c>
      <c r="T85">
        <f t="shared" si="26"/>
        <v>5.3818458068518913</v>
      </c>
      <c r="U85">
        <f t="shared" si="27"/>
        <v>5.1165804357822253E-5</v>
      </c>
      <c r="W85">
        <f>AVERAGE(W81,W84)</f>
        <v>2.690948486328125</v>
      </c>
    </row>
    <row r="86" spans="1:23" x14ac:dyDescent="0.25">
      <c r="A86">
        <f t="shared" si="29"/>
        <v>2.6909332275390625</v>
      </c>
      <c r="B86">
        <f t="shared" si="16"/>
        <v>7.3090667724609375</v>
      </c>
      <c r="D86">
        <f t="shared" si="17"/>
        <v>5.3818664550781241</v>
      </c>
      <c r="E86">
        <f t="shared" si="18"/>
        <v>1.345466613769531</v>
      </c>
      <c r="F86">
        <f t="shared" si="19"/>
        <v>-4.6181335449218732</v>
      </c>
      <c r="G86">
        <f t="shared" si="20"/>
        <v>6.3454666137695313</v>
      </c>
      <c r="I86">
        <f t="shared" si="21"/>
        <v>7.867269394525704</v>
      </c>
      <c r="K86">
        <f t="shared" si="22"/>
        <v>5.3818554478957967</v>
      </c>
      <c r="M86">
        <f t="shared" si="23"/>
        <v>9.3652929051250666</v>
      </c>
      <c r="O86">
        <f t="shared" si="24"/>
        <v>6.9976674350193839</v>
      </c>
      <c r="Q86">
        <f t="shared" si="25"/>
        <v>5.3818664550781241</v>
      </c>
      <c r="T86">
        <f t="shared" si="26"/>
        <v>5.3818554478957967</v>
      </c>
      <c r="U86">
        <f t="shared" si="27"/>
        <v>1.1007182327382736E-5</v>
      </c>
      <c r="W86">
        <f>AVERAGE(W81,W85)</f>
        <v>2.6909332275390625</v>
      </c>
    </row>
    <row r="87" spans="1:23" x14ac:dyDescent="0.25">
      <c r="A87">
        <f t="shared" si="29"/>
        <v>2.6909255981445313</v>
      </c>
      <c r="B87">
        <f t="shared" si="16"/>
        <v>7.3090744018554688</v>
      </c>
      <c r="D87">
        <f t="shared" si="17"/>
        <v>5.3818511962890616</v>
      </c>
      <c r="E87">
        <f t="shared" si="18"/>
        <v>1.3454627990722654</v>
      </c>
      <c r="F87">
        <f t="shared" si="19"/>
        <v>-4.6181488037109357</v>
      </c>
      <c r="G87">
        <f t="shared" si="20"/>
        <v>6.3454627990722656</v>
      </c>
      <c r="I87">
        <f t="shared" si="21"/>
        <v>7.8672824116383913</v>
      </c>
      <c r="K87">
        <f t="shared" si="22"/>
        <v>5.3818602684296311</v>
      </c>
      <c r="M87">
        <f t="shared" si="23"/>
        <v>9.3652975166955894</v>
      </c>
      <c r="O87">
        <f t="shared" si="24"/>
        <v>6.9976715098310756</v>
      </c>
      <c r="Q87">
        <f t="shared" si="25"/>
        <v>5.3818511962890616</v>
      </c>
      <c r="T87">
        <f t="shared" si="26"/>
        <v>5.3818602684296311</v>
      </c>
      <c r="U87">
        <f t="shared" si="27"/>
        <v>-9.0721405694438317E-6</v>
      </c>
      <c r="W87">
        <f>AVERAGE(W81,W86)</f>
        <v>2.6909255981445313</v>
      </c>
    </row>
    <row r="88" spans="1:23" x14ac:dyDescent="0.25">
      <c r="A88">
        <f t="shared" si="29"/>
        <v>2.6909294128417969</v>
      </c>
      <c r="B88">
        <f t="shared" si="16"/>
        <v>7.3090705871582031</v>
      </c>
      <c r="D88">
        <f t="shared" si="17"/>
        <v>5.3818588256835929</v>
      </c>
      <c r="E88">
        <f t="shared" si="18"/>
        <v>1.3454647064208982</v>
      </c>
      <c r="F88">
        <f t="shared" si="19"/>
        <v>-4.6181411743164045</v>
      </c>
      <c r="G88">
        <f t="shared" si="20"/>
        <v>6.3454647064208984</v>
      </c>
      <c r="I88">
        <f t="shared" si="21"/>
        <v>7.8672759030863721</v>
      </c>
      <c r="K88">
        <f t="shared" si="22"/>
        <v>5.381857858161724</v>
      </c>
      <c r="M88">
        <f t="shared" si="23"/>
        <v>9.3652952109131995</v>
      </c>
      <c r="O88">
        <f t="shared" si="24"/>
        <v>6.9976694724247128</v>
      </c>
      <c r="Q88">
        <f t="shared" si="25"/>
        <v>5.3818588256835929</v>
      </c>
      <c r="T88">
        <f t="shared" si="26"/>
        <v>5.381857858161724</v>
      </c>
      <c r="U88">
        <f t="shared" si="27"/>
        <v>9.6752186884430103E-7</v>
      </c>
      <c r="W88">
        <f>AVERAGE(W86,W87)</f>
        <v>2.6909294128417969</v>
      </c>
    </row>
    <row r="89" spans="1:23" x14ac:dyDescent="0.25">
      <c r="A89">
        <f t="shared" si="29"/>
        <v>2.6909275054931641</v>
      </c>
      <c r="B89">
        <f t="shared" si="16"/>
        <v>7.3090724945068359</v>
      </c>
      <c r="D89">
        <f t="shared" si="17"/>
        <v>5.3818550109863272</v>
      </c>
      <c r="E89">
        <f t="shared" si="18"/>
        <v>1.3454637527465818</v>
      </c>
      <c r="F89">
        <f t="shared" si="19"/>
        <v>-4.6181449890136701</v>
      </c>
      <c r="G89">
        <f t="shared" si="20"/>
        <v>6.345463752746582</v>
      </c>
      <c r="I89">
        <f t="shared" si="21"/>
        <v>7.8672791573634617</v>
      </c>
      <c r="K89">
        <f t="shared" si="22"/>
        <v>5.3818590632954297</v>
      </c>
      <c r="M89">
        <f t="shared" si="23"/>
        <v>9.365296363805113</v>
      </c>
      <c r="O89">
        <f t="shared" si="24"/>
        <v>6.9976704911277645</v>
      </c>
      <c r="Q89">
        <f t="shared" si="25"/>
        <v>5.3818550109863272</v>
      </c>
      <c r="T89">
        <f t="shared" si="26"/>
        <v>5.3818590632954297</v>
      </c>
      <c r="U89">
        <f t="shared" si="27"/>
        <v>-4.0523091024979863E-6</v>
      </c>
      <c r="W89">
        <f>AVERAGE(W87,W88)</f>
        <v>2.6909275054931641</v>
      </c>
    </row>
    <row r="90" spans="1:23" x14ac:dyDescent="0.25">
      <c r="A90">
        <f t="shared" si="29"/>
        <v>2.6909284591674805</v>
      </c>
      <c r="B90">
        <f t="shared" si="16"/>
        <v>7.3090715408325195</v>
      </c>
      <c r="D90">
        <f t="shared" si="17"/>
        <v>5.38185691833496</v>
      </c>
      <c r="E90">
        <f t="shared" si="18"/>
        <v>1.34546422958374</v>
      </c>
      <c r="F90">
        <f t="shared" si="19"/>
        <v>-4.6181430816650373</v>
      </c>
      <c r="G90">
        <f t="shared" si="20"/>
        <v>6.3454642295837402</v>
      </c>
      <c r="I90">
        <f t="shared" si="21"/>
        <v>7.8672775302251869</v>
      </c>
      <c r="K90">
        <f t="shared" si="22"/>
        <v>5.3818584607285151</v>
      </c>
      <c r="M90">
        <f t="shared" si="23"/>
        <v>9.3652957873593348</v>
      </c>
      <c r="O90">
        <f t="shared" si="24"/>
        <v>6.9976699817762054</v>
      </c>
      <c r="Q90">
        <f t="shared" si="25"/>
        <v>5.38185691833496</v>
      </c>
      <c r="T90">
        <f t="shared" si="26"/>
        <v>5.3818584607285151</v>
      </c>
      <c r="U90">
        <f t="shared" si="27"/>
        <v>-1.5423935550984424E-6</v>
      </c>
      <c r="W90">
        <f>AVERAGE(W88,W89)</f>
        <v>2.6909284591674805</v>
      </c>
    </row>
    <row r="91" spans="1:23" x14ac:dyDescent="0.25">
      <c r="A91">
        <f t="shared" si="29"/>
        <v>2.6909289360046387</v>
      </c>
      <c r="B91">
        <f t="shared" si="16"/>
        <v>7.3090710639953613</v>
      </c>
      <c r="D91">
        <f t="shared" si="17"/>
        <v>5.3818578720092765</v>
      </c>
      <c r="E91">
        <f t="shared" si="18"/>
        <v>1.3454644680023191</v>
      </c>
      <c r="F91">
        <f t="shared" si="19"/>
        <v>-4.6181421279907209</v>
      </c>
      <c r="G91">
        <f t="shared" si="20"/>
        <v>6.3454644680023193</v>
      </c>
      <c r="I91">
        <f t="shared" si="21"/>
        <v>7.8672767166558462</v>
      </c>
      <c r="K91">
        <f t="shared" si="22"/>
        <v>5.3818581594451036</v>
      </c>
      <c r="M91">
        <f t="shared" si="23"/>
        <v>9.3652954991363124</v>
      </c>
      <c r="O91">
        <f t="shared" si="24"/>
        <v>6.9976697271004511</v>
      </c>
      <c r="Q91">
        <f t="shared" si="25"/>
        <v>5.3818578720092765</v>
      </c>
      <c r="T91">
        <f t="shared" si="26"/>
        <v>5.3818581594451036</v>
      </c>
      <c r="U91">
        <f t="shared" si="27"/>
        <v>-2.8743582713985916E-7</v>
      </c>
      <c r="W91">
        <f>AVERAGE(W88,W90)</f>
        <v>2.6909289360046387</v>
      </c>
    </row>
    <row r="92" spans="1:23" x14ac:dyDescent="0.25">
      <c r="A92">
        <f t="shared" si="29"/>
        <v>2.6909291744232178</v>
      </c>
      <c r="B92">
        <f t="shared" si="16"/>
        <v>7.3090708255767822</v>
      </c>
      <c r="D92">
        <f t="shared" si="17"/>
        <v>5.3818583488464347</v>
      </c>
      <c r="E92">
        <f t="shared" si="18"/>
        <v>1.3454645872116087</v>
      </c>
      <c r="F92">
        <f t="shared" si="19"/>
        <v>-4.6181416511535627</v>
      </c>
      <c r="G92">
        <f t="shared" si="20"/>
        <v>6.3454645872116089</v>
      </c>
      <c r="I92">
        <f t="shared" si="21"/>
        <v>7.8672763098711256</v>
      </c>
      <c r="K92">
        <f t="shared" si="22"/>
        <v>5.3818580088034098</v>
      </c>
      <c r="M92">
        <f t="shared" si="23"/>
        <v>9.3652953550247666</v>
      </c>
      <c r="O92">
        <f t="shared" si="24"/>
        <v>6.9976695997625793</v>
      </c>
      <c r="Q92">
        <f t="shared" si="25"/>
        <v>5.3818583488464347</v>
      </c>
      <c r="T92">
        <f t="shared" si="26"/>
        <v>5.3818580088034098</v>
      </c>
      <c r="U92">
        <f t="shared" si="27"/>
        <v>3.4004302484902382E-7</v>
      </c>
      <c r="W92">
        <f>AVERAGE(W88,W91)</f>
        <v>2.6909291744232178</v>
      </c>
    </row>
    <row r="93" spans="1:23" x14ac:dyDescent="0.25">
      <c r="A93">
        <f t="shared" si="29"/>
        <v>2.6909290552139282</v>
      </c>
      <c r="B93">
        <f t="shared" si="16"/>
        <v>7.3090709447860718</v>
      </c>
      <c r="D93">
        <f t="shared" si="17"/>
        <v>5.3818581104278556</v>
      </c>
      <c r="E93">
        <f t="shared" si="18"/>
        <v>1.3454645276069639</v>
      </c>
      <c r="F93">
        <f t="shared" si="19"/>
        <v>-4.6181418895721418</v>
      </c>
      <c r="G93">
        <f t="shared" si="20"/>
        <v>6.3454645276069641</v>
      </c>
      <c r="I93">
        <f t="shared" si="21"/>
        <v>7.8672765132634916</v>
      </c>
      <c r="K93">
        <f t="shared" si="22"/>
        <v>5.3818580841242563</v>
      </c>
      <c r="M93">
        <f t="shared" si="23"/>
        <v>9.3652954270805431</v>
      </c>
      <c r="O93">
        <f t="shared" si="24"/>
        <v>6.9976696634315143</v>
      </c>
      <c r="Q93">
        <f t="shared" si="25"/>
        <v>5.3818581104278556</v>
      </c>
      <c r="T93">
        <f t="shared" si="26"/>
        <v>5.3818580841242563</v>
      </c>
      <c r="U93">
        <f t="shared" si="27"/>
        <v>2.6303599298671543E-8</v>
      </c>
      <c r="W93">
        <f>AVERAGE(W91,W92)</f>
        <v>2.6909290552139282</v>
      </c>
    </row>
  </sheetData>
  <phoneticPr fontId="1" type="noConversion"/>
  <pageMargins left="0.75" right="0.75" top="1" bottom="1" header="0.5" footer="0.5"/>
  <headerFooter alignWithMargins="0"/>
  <ignoredErrors>
    <ignoredError sqref="W74 W77 W8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activeCell="B53" sqref="B53"/>
    </sheetView>
  </sheetViews>
  <sheetFormatPr defaultRowHeight="12.5" x14ac:dyDescent="0.25"/>
  <cols>
    <col min="1" max="1" width="9.26953125" bestFit="1" customWidth="1"/>
    <col min="3" max="4" width="9.26953125" bestFit="1" customWidth="1"/>
    <col min="6" max="9" width="9.26953125" bestFit="1" customWidth="1"/>
    <col min="11" max="13" width="9.26953125" bestFit="1" customWidth="1"/>
    <col min="15" max="15" width="9.26953125" bestFit="1" customWidth="1"/>
    <col min="17" max="17" width="13.1796875" bestFit="1" customWidth="1"/>
    <col min="18" max="18" width="12.453125" bestFit="1" customWidth="1"/>
  </cols>
  <sheetData>
    <row r="1" spans="1:16" x14ac:dyDescent="0.25">
      <c r="A1" t="s">
        <v>7</v>
      </c>
      <c r="B1">
        <v>10</v>
      </c>
    </row>
    <row r="2" spans="1:16" x14ac:dyDescent="0.25">
      <c r="A2" t="s">
        <v>8</v>
      </c>
      <c r="B2">
        <v>10</v>
      </c>
    </row>
    <row r="4" spans="1:16" x14ac:dyDescent="0.25">
      <c r="A4" t="s">
        <v>0</v>
      </c>
      <c r="B4">
        <v>0.5</v>
      </c>
    </row>
    <row r="5" spans="1:16" x14ac:dyDescent="0.25">
      <c r="A5" t="s">
        <v>1</v>
      </c>
      <c r="B5">
        <v>0.5</v>
      </c>
    </row>
    <row r="7" spans="1:16" x14ac:dyDescent="0.25">
      <c r="A7" t="s">
        <v>2</v>
      </c>
      <c r="B7">
        <v>1</v>
      </c>
    </row>
    <row r="8" spans="1:16" x14ac:dyDescent="0.25">
      <c r="A8" t="s">
        <v>3</v>
      </c>
      <c r="B8">
        <v>1</v>
      </c>
    </row>
    <row r="9" spans="1:16" x14ac:dyDescent="0.25">
      <c r="A9" t="s">
        <v>4</v>
      </c>
      <c r="B9">
        <f>2/3</f>
        <v>0.66666666666666663</v>
      </c>
    </row>
    <row r="10" spans="1:16" x14ac:dyDescent="0.25">
      <c r="A10" t="s">
        <v>5</v>
      </c>
      <c r="B10">
        <f>1/3</f>
        <v>0.33333333333333331</v>
      </c>
    </row>
    <row r="12" spans="1:16" x14ac:dyDescent="0.25">
      <c r="A12" t="s">
        <v>6</v>
      </c>
      <c r="B12">
        <f>B9/(1-B9)*(B4*(1-B9)+B5*(1-B10))/(B4*B9+B5*B10)</f>
        <v>1.9999999999999998</v>
      </c>
    </row>
    <row r="13" spans="1:16" x14ac:dyDescent="0.25">
      <c r="A13" t="s">
        <v>9</v>
      </c>
      <c r="B13">
        <f>B10/(1-B10)*(B4*(1-B9)+B5*(1-B10))/(B4*B9+B5*B10)</f>
        <v>0.49999999999999994</v>
      </c>
      <c r="F13" t="s">
        <v>24</v>
      </c>
      <c r="K13" t="s">
        <v>25</v>
      </c>
    </row>
    <row r="14" spans="1:16" x14ac:dyDescent="0.25">
      <c r="L14">
        <f>((B5/B4)*(B10/B9)^B10*((1-B10)/(1-B9))^(1-B10))^(1/(B9-B10))</f>
        <v>2.0000000000000009</v>
      </c>
      <c r="M14">
        <f>((B5/B4)*(B10/B9)^B9*((1-B10)/(1-B9))^(1-B9))^(1/(B9-B10))</f>
        <v>0.50000000000000011</v>
      </c>
    </row>
    <row r="15" spans="1:16" x14ac:dyDescent="0.25">
      <c r="A15" t="s">
        <v>10</v>
      </c>
      <c r="B15" t="s">
        <v>12</v>
      </c>
      <c r="C15" t="s">
        <v>11</v>
      </c>
      <c r="D15" t="s">
        <v>13</v>
      </c>
      <c r="F15" t="s">
        <v>20</v>
      </c>
      <c r="G15" t="s">
        <v>22</v>
      </c>
      <c r="H15" t="s">
        <v>23</v>
      </c>
      <c r="I15" t="s">
        <v>21</v>
      </c>
      <c r="K15" t="s">
        <v>22</v>
      </c>
      <c r="L15" t="s">
        <v>6</v>
      </c>
      <c r="M15" t="s">
        <v>9</v>
      </c>
      <c r="N15" t="s">
        <v>22</v>
      </c>
    </row>
    <row r="16" spans="1:16" x14ac:dyDescent="0.25">
      <c r="A16">
        <v>3</v>
      </c>
      <c r="B16">
        <v>2</v>
      </c>
      <c r="C16">
        <f t="shared" ref="C16:D19" si="0">$B$1-A16</f>
        <v>7</v>
      </c>
      <c r="D16">
        <f t="shared" si="0"/>
        <v>8</v>
      </c>
      <c r="F16">
        <f>$B$12*$B$1/$B$2</f>
        <v>1.9999999999999996</v>
      </c>
      <c r="G16">
        <f>A16/B16</f>
        <v>1.5</v>
      </c>
      <c r="H16">
        <f>C16/D16</f>
        <v>0.875</v>
      </c>
      <c r="I16">
        <f>$B$13*$B$1/$B$2</f>
        <v>0.49999999999999989</v>
      </c>
      <c r="K16">
        <f>A16/B16</f>
        <v>1.5</v>
      </c>
      <c r="L16" s="1">
        <f>$L$14*(A16^$B$9*B16^(1-$B$9)/(C16^$B$10*D16^(1-$B$10)))^(1/($B$9-$B$10))</f>
        <v>8.0357142857142919E-2</v>
      </c>
      <c r="M16">
        <f>$M$14*(A16^$B$9*B16^(1-$B$9)/(C16^$B$10*D16^(1-$B$10)))^(1/($B$9-$B$10))</f>
        <v>2.0089285714285723E-2</v>
      </c>
      <c r="N16">
        <f>C16/D16</f>
        <v>0.875</v>
      </c>
      <c r="P16" t="s">
        <v>26</v>
      </c>
    </row>
    <row r="17" spans="1:18" x14ac:dyDescent="0.25">
      <c r="A17">
        <v>4</v>
      </c>
      <c r="B17">
        <v>1</v>
      </c>
      <c r="C17">
        <f t="shared" si="0"/>
        <v>6</v>
      </c>
      <c r="D17">
        <f t="shared" si="0"/>
        <v>9</v>
      </c>
      <c r="F17">
        <f>$B$12*$B$1/$B$2</f>
        <v>1.9999999999999996</v>
      </c>
      <c r="G17">
        <f>A17/B17</f>
        <v>4</v>
      </c>
      <c r="H17">
        <f>C17/D17</f>
        <v>0.66666666666666663</v>
      </c>
      <c r="I17">
        <f>$B$13*$B$1/$B$2</f>
        <v>0.49999999999999989</v>
      </c>
      <c r="K17">
        <f>A17/B17</f>
        <v>4</v>
      </c>
      <c r="L17" s="1">
        <f>$L$14*(A17^$B$9*B17^(1-$B$9)/(C17^$B$10*D17^(1-$B$10)))^(1/($B$9-$B$10))</f>
        <v>6.5843621399176891E-2</v>
      </c>
      <c r="M17">
        <f>$M$14*(A17^$B$9*B17^(1-$B$9)/(C17^$B$10*D17^(1-$B$10)))^(1/($B$9-$B$10))</f>
        <v>1.6460905349794219E-2</v>
      </c>
      <c r="N17">
        <f>C17/D17</f>
        <v>0.66666666666666663</v>
      </c>
      <c r="P17" t="s">
        <v>27</v>
      </c>
    </row>
    <row r="18" spans="1:18" x14ac:dyDescent="0.25">
      <c r="A18">
        <v>8</v>
      </c>
      <c r="B18">
        <v>2</v>
      </c>
      <c r="C18">
        <f t="shared" si="0"/>
        <v>2</v>
      </c>
      <c r="D18">
        <f t="shared" si="0"/>
        <v>8</v>
      </c>
      <c r="F18">
        <f>$B$12*$B$1/$B$2</f>
        <v>1.9999999999999996</v>
      </c>
      <c r="G18">
        <f>A18/B18</f>
        <v>4</v>
      </c>
      <c r="H18">
        <f>C18/D18</f>
        <v>0.25</v>
      </c>
      <c r="I18">
        <f>$B$13*$B$1/$B$2</f>
        <v>0.49999999999999989</v>
      </c>
      <c r="K18">
        <f>A18/B18</f>
        <v>4</v>
      </c>
      <c r="L18" s="1">
        <f>$L$14*(A18^$B$9*B18^(1-$B$9)/(C18^$B$10*D18^(1-$B$10)))^(1/($B$9-$B$10))</f>
        <v>1.9999999999999996</v>
      </c>
      <c r="M18">
        <f>$M$14*(A18^$B$9*B18^(1-$B$9)/(C18^$B$10*D18^(1-$B$10)))^(1/($B$9-$B$10))</f>
        <v>0.49999999999999978</v>
      </c>
      <c r="N18">
        <f>C18/D18</f>
        <v>0.25</v>
      </c>
      <c r="P18" t="s">
        <v>28</v>
      </c>
    </row>
    <row r="19" spans="1:18" x14ac:dyDescent="0.25">
      <c r="A19">
        <v>9</v>
      </c>
      <c r="B19">
        <v>6</v>
      </c>
      <c r="C19">
        <f t="shared" si="0"/>
        <v>1</v>
      </c>
      <c r="D19">
        <f t="shared" si="0"/>
        <v>4</v>
      </c>
      <c r="F19">
        <f>$B$12*$B$1/$B$2</f>
        <v>1.9999999999999996</v>
      </c>
      <c r="G19">
        <f>A19/B19</f>
        <v>1.5</v>
      </c>
      <c r="H19">
        <f>C19/D19</f>
        <v>0.25</v>
      </c>
      <c r="I19">
        <f>$B$13*$B$1/$B$2</f>
        <v>0.49999999999999989</v>
      </c>
      <c r="K19">
        <f>A19/B19</f>
        <v>1.5</v>
      </c>
      <c r="L19" s="1">
        <f>$L$14*(A19^$B$9*B19^(1-$B$9)/(C19^$B$10*D19^(1-$B$10)))^(1/($B$9-$B$10))</f>
        <v>60.750000000000028</v>
      </c>
      <c r="M19">
        <f>$M$14*(A19^$B$9*B19^(1-$B$9)/(C19^$B$10*D19^(1-$B$10)))^(1/($B$9-$B$10))</f>
        <v>15.187500000000004</v>
      </c>
      <c r="N19">
        <f>C19/D19</f>
        <v>0.25</v>
      </c>
      <c r="P19" t="s">
        <v>29</v>
      </c>
    </row>
    <row r="24" spans="1:18" x14ac:dyDescent="0.25">
      <c r="A24" t="s">
        <v>29</v>
      </c>
    </row>
    <row r="25" spans="1:18" x14ac:dyDescent="0.25">
      <c r="A25" t="s">
        <v>10</v>
      </c>
      <c r="B25" t="s">
        <v>12</v>
      </c>
      <c r="C25" t="s">
        <v>11</v>
      </c>
      <c r="D25" t="s">
        <v>13</v>
      </c>
    </row>
    <row r="26" spans="1:18" x14ac:dyDescent="0.25">
      <c r="A26">
        <v>9</v>
      </c>
      <c r="B26">
        <v>6</v>
      </c>
      <c r="C26">
        <f>$B$1-A26</f>
        <v>1</v>
      </c>
      <c r="D26">
        <f>$B$1-B26</f>
        <v>4</v>
      </c>
    </row>
    <row r="28" spans="1:18" x14ac:dyDescent="0.25">
      <c r="A28" t="s">
        <v>30</v>
      </c>
      <c r="C28">
        <f>B5*B7*A26^B9*B26^(1-B9)/(B4*B8*C26^B10*D26^(1-B10))</f>
        <v>3.1201257345778561</v>
      </c>
    </row>
    <row r="29" spans="1:18" x14ac:dyDescent="0.25">
      <c r="F29">
        <v>1</v>
      </c>
      <c r="K29">
        <v>1</v>
      </c>
      <c r="M29">
        <v>2</v>
      </c>
    </row>
    <row r="30" spans="1:18" x14ac:dyDescent="0.25">
      <c r="A30" t="s">
        <v>31</v>
      </c>
      <c r="C30" t="s">
        <v>6</v>
      </c>
      <c r="D30" t="s">
        <v>9</v>
      </c>
      <c r="F30" t="s">
        <v>12</v>
      </c>
      <c r="G30" t="s">
        <v>13</v>
      </c>
      <c r="H30" t="s">
        <v>10</v>
      </c>
      <c r="I30" t="s">
        <v>11</v>
      </c>
      <c r="K30" t="s">
        <v>32</v>
      </c>
      <c r="L30" t="s">
        <v>33</v>
      </c>
      <c r="M30" t="s">
        <v>33</v>
      </c>
      <c r="O30" t="s">
        <v>31</v>
      </c>
    </row>
    <row r="31" spans="1:18" x14ac:dyDescent="0.25">
      <c r="A31">
        <v>1.1000000000000001</v>
      </c>
      <c r="C31">
        <f t="shared" ref="C31:C60" si="1">((A31*$B$8/$B$7)*($B$10/$B$9)^$B$10*((1-$B$10)/(1-$B$9))^(1-$B$10))^(1/($B$9-$B$10))</f>
        <v>2.6620000000000008</v>
      </c>
      <c r="D31">
        <f t="shared" ref="D31:D60" si="2">((A31*$B$8/$B$7)*($B$10/$B$9)^$B$9*((1-$B$10)/(1-$B$9))^(1-$B$9))^(1/($B$9-$B$10))</f>
        <v>0.6655000000000002</v>
      </c>
      <c r="F31">
        <f t="shared" ref="F31:F60" si="3">($A$26-D31*$B$26)/(C31-D31)</f>
        <v>2.5078888054094652</v>
      </c>
      <c r="G31">
        <f t="shared" ref="G31:G60" si="4">(C31*$B$26-$A$26)/(C31-D31)</f>
        <v>3.4921111945905348</v>
      </c>
      <c r="H31">
        <f t="shared" ref="H31:H60" si="5">C31*F31</f>
        <v>6.6759999999999984</v>
      </c>
      <c r="I31">
        <f t="shared" ref="I31:I60" si="6">D31*G31</f>
        <v>2.3240000000000016</v>
      </c>
      <c r="K31">
        <f t="shared" ref="K31:K60" si="7">$B$7*H31^$B$9*F31^(1-$B$9)</f>
        <v>4.8170406467907707</v>
      </c>
      <c r="L31">
        <f t="shared" ref="L31:L60" si="8">$B$8*I31^$B$10*G31^(1-$B$10)</f>
        <v>3.0488595411356179</v>
      </c>
      <c r="M31">
        <f>$B$8*$C$26^$B$10*$D$26^(1-$B$10)</f>
        <v>2.5198420997897464</v>
      </c>
      <c r="O31">
        <f t="shared" ref="O31:O60" si="9">$B$5*K31/($B$4*(L31+$B$8*$C$26^$B$10*$D$26^(1-$B$10)))</f>
        <v>0.86502042260434553</v>
      </c>
      <c r="Q31">
        <f t="shared" ref="Q31:Q60" si="10">A31-O31</f>
        <v>0.23497957739565456</v>
      </c>
      <c r="R31">
        <f t="shared" ref="R31:R60" si="11">B31-Q31</f>
        <v>-0.23497957739565456</v>
      </c>
    </row>
    <row r="32" spans="1:18" x14ac:dyDescent="0.25">
      <c r="A32">
        <v>1.2</v>
      </c>
      <c r="C32">
        <f t="shared" si="1"/>
        <v>3.456</v>
      </c>
      <c r="D32">
        <f t="shared" si="2"/>
        <v>0.8640000000000001</v>
      </c>
      <c r="F32">
        <f t="shared" si="3"/>
        <v>1.4722222222222221</v>
      </c>
      <c r="G32">
        <f t="shared" si="4"/>
        <v>4.5277777777777786</v>
      </c>
      <c r="H32">
        <f t="shared" si="5"/>
        <v>5.0879999999999992</v>
      </c>
      <c r="I32">
        <f t="shared" si="6"/>
        <v>3.9120000000000013</v>
      </c>
      <c r="K32">
        <f t="shared" si="7"/>
        <v>3.3652902301725818</v>
      </c>
      <c r="L32">
        <f t="shared" si="8"/>
        <v>4.3124395245136098</v>
      </c>
      <c r="M32">
        <f t="shared" ref="M32:M60" si="12">$B$8*$C$26^$B$10*$D$26^(1-$B$10)</f>
        <v>2.5198420997897464</v>
      </c>
      <c r="O32">
        <f t="shared" si="9"/>
        <v>0.4925573059227808</v>
      </c>
      <c r="Q32">
        <f t="shared" si="10"/>
        <v>0.70744269407721916</v>
      </c>
      <c r="R32">
        <f t="shared" si="11"/>
        <v>-0.70744269407721916</v>
      </c>
    </row>
    <row r="33" spans="1:18" x14ac:dyDescent="0.25">
      <c r="A33">
        <v>1</v>
      </c>
      <c r="C33">
        <f t="shared" si="1"/>
        <v>2.0000000000000009</v>
      </c>
      <c r="D33">
        <f t="shared" si="2"/>
        <v>0.50000000000000011</v>
      </c>
      <c r="F33">
        <f t="shared" si="3"/>
        <v>3.9999999999999969</v>
      </c>
      <c r="G33">
        <f t="shared" si="4"/>
        <v>2.0000000000000022</v>
      </c>
      <c r="H33">
        <f t="shared" si="5"/>
        <v>7.9999999999999973</v>
      </c>
      <c r="I33">
        <f t="shared" si="6"/>
        <v>1.0000000000000013</v>
      </c>
      <c r="K33">
        <f t="shared" si="7"/>
        <v>6.3496042078727948</v>
      </c>
      <c r="L33">
        <f t="shared" si="8"/>
        <v>1.5874010519682014</v>
      </c>
      <c r="M33">
        <f t="shared" si="12"/>
        <v>2.5198420997897464</v>
      </c>
      <c r="O33">
        <f t="shared" si="9"/>
        <v>1.5459528382572358</v>
      </c>
      <c r="Q33">
        <f t="shared" si="10"/>
        <v>-0.54595283825723584</v>
      </c>
      <c r="R33">
        <f t="shared" si="11"/>
        <v>0.54595283825723584</v>
      </c>
    </row>
    <row r="34" spans="1:18" x14ac:dyDescent="0.25">
      <c r="A34">
        <f>AVERAGE(A31,A33)</f>
        <v>1.05</v>
      </c>
      <c r="C34">
        <f t="shared" si="1"/>
        <v>2.3152500000000016</v>
      </c>
      <c r="D34">
        <f t="shared" si="2"/>
        <v>0.57881250000000006</v>
      </c>
      <c r="F34">
        <f t="shared" si="3"/>
        <v>3.1830255911888536</v>
      </c>
      <c r="G34">
        <f t="shared" si="4"/>
        <v>2.8169744088111468</v>
      </c>
      <c r="H34">
        <f t="shared" si="5"/>
        <v>7.3694999999999986</v>
      </c>
      <c r="I34">
        <f t="shared" si="6"/>
        <v>1.6305000000000021</v>
      </c>
      <c r="K34">
        <f t="shared" si="7"/>
        <v>5.5706438345141152</v>
      </c>
      <c r="L34">
        <f t="shared" si="8"/>
        <v>2.3476257734550137</v>
      </c>
      <c r="M34">
        <f t="shared" si="12"/>
        <v>2.5198420997897464</v>
      </c>
      <c r="O34">
        <f t="shared" si="9"/>
        <v>1.1444644278259208</v>
      </c>
      <c r="Q34">
        <f t="shared" si="10"/>
        <v>-9.4464427825920794E-2</v>
      </c>
      <c r="R34">
        <f t="shared" si="11"/>
        <v>9.4464427825920794E-2</v>
      </c>
    </row>
    <row r="35" spans="1:18" x14ac:dyDescent="0.25">
      <c r="A35">
        <f>AVERAGE(A31,A34)</f>
        <v>1.0750000000000002</v>
      </c>
      <c r="C35">
        <f t="shared" si="1"/>
        <v>2.4845937500000019</v>
      </c>
      <c r="D35">
        <f t="shared" si="2"/>
        <v>0.62114843750000037</v>
      </c>
      <c r="F35">
        <f t="shared" si="3"/>
        <v>2.8297634170576145</v>
      </c>
      <c r="G35">
        <f t="shared" si="4"/>
        <v>3.170236582942386</v>
      </c>
      <c r="H35">
        <f t="shared" si="5"/>
        <v>7.0308124999999979</v>
      </c>
      <c r="I35">
        <f t="shared" si="6"/>
        <v>1.9691875000000034</v>
      </c>
      <c r="K35">
        <f t="shared" si="7"/>
        <v>5.1910321668330983</v>
      </c>
      <c r="L35">
        <f t="shared" si="8"/>
        <v>2.7049348266285631</v>
      </c>
      <c r="M35">
        <f t="shared" si="12"/>
        <v>2.5198420997897464</v>
      </c>
      <c r="O35">
        <f t="shared" si="9"/>
        <v>0.99354139706623912</v>
      </c>
      <c r="Q35">
        <f t="shared" si="10"/>
        <v>8.145860293376106E-2</v>
      </c>
      <c r="R35">
        <f t="shared" si="11"/>
        <v>-8.145860293376106E-2</v>
      </c>
    </row>
    <row r="36" spans="1:18" x14ac:dyDescent="0.25">
      <c r="A36">
        <f>AVERAGE(A34,A35)</f>
        <v>1.0625</v>
      </c>
      <c r="C36">
        <f t="shared" si="1"/>
        <v>2.3989257812500018</v>
      </c>
      <c r="D36">
        <f t="shared" si="2"/>
        <v>0.59973144531250022</v>
      </c>
      <c r="F36">
        <f t="shared" si="3"/>
        <v>3.0022389578668802</v>
      </c>
      <c r="G36">
        <f t="shared" si="4"/>
        <v>2.9977610421331193</v>
      </c>
      <c r="H36">
        <f t="shared" si="5"/>
        <v>7.2021484374999964</v>
      </c>
      <c r="I36">
        <f t="shared" si="6"/>
        <v>1.7978515625000024</v>
      </c>
      <c r="K36">
        <f t="shared" si="7"/>
        <v>5.380093179349938</v>
      </c>
      <c r="L36">
        <f t="shared" si="8"/>
        <v>2.5280322981604311</v>
      </c>
      <c r="M36">
        <f t="shared" si="12"/>
        <v>2.5198420997897464</v>
      </c>
      <c r="O36">
        <f t="shared" si="9"/>
        <v>1.0658135989941957</v>
      </c>
      <c r="Q36">
        <f t="shared" si="10"/>
        <v>-3.3135989941956989E-3</v>
      </c>
      <c r="R36">
        <f t="shared" si="11"/>
        <v>3.3135989941956989E-3</v>
      </c>
    </row>
    <row r="37" spans="1:18" x14ac:dyDescent="0.25">
      <c r="A37">
        <f>AVERAGE(A35,A36)</f>
        <v>1.0687500000000001</v>
      </c>
      <c r="C37">
        <f t="shared" si="1"/>
        <v>2.441509277343751</v>
      </c>
      <c r="D37">
        <f t="shared" si="2"/>
        <v>0.61037731933593786</v>
      </c>
      <c r="F37">
        <f t="shared" si="3"/>
        <v>2.9149925873128133</v>
      </c>
      <c r="G37">
        <f t="shared" si="4"/>
        <v>3.0850074126871863</v>
      </c>
      <c r="H37">
        <f t="shared" si="5"/>
        <v>7.116981445312498</v>
      </c>
      <c r="I37">
        <f t="shared" si="6"/>
        <v>1.8830185546875022</v>
      </c>
      <c r="K37">
        <f t="shared" si="7"/>
        <v>5.2853819102349533</v>
      </c>
      <c r="L37">
        <f t="shared" si="8"/>
        <v>2.6169113315350505</v>
      </c>
      <c r="M37">
        <f t="shared" si="12"/>
        <v>2.5198420997897464</v>
      </c>
      <c r="O37">
        <f t="shared" si="9"/>
        <v>1.028934322212897</v>
      </c>
      <c r="Q37">
        <f t="shared" si="10"/>
        <v>3.9815677787103043E-2</v>
      </c>
      <c r="R37">
        <f t="shared" si="11"/>
        <v>-3.9815677787103043E-2</v>
      </c>
    </row>
    <row r="38" spans="1:18" x14ac:dyDescent="0.25">
      <c r="A38">
        <f>AVERAGE(A36,A37)</f>
        <v>1.065625</v>
      </c>
      <c r="C38">
        <f t="shared" si="1"/>
        <v>2.4201550903320324</v>
      </c>
      <c r="D38">
        <f t="shared" si="2"/>
        <v>0.60503877258300798</v>
      </c>
      <c r="F38">
        <f t="shared" si="3"/>
        <v>2.9583599199643293</v>
      </c>
      <c r="G38">
        <f t="shared" si="4"/>
        <v>3.0416400800356702</v>
      </c>
      <c r="H38">
        <f t="shared" si="5"/>
        <v>7.1596898193359353</v>
      </c>
      <c r="I38">
        <f t="shared" si="6"/>
        <v>1.840310180664064</v>
      </c>
      <c r="K38">
        <f t="shared" si="7"/>
        <v>5.3326916837442209</v>
      </c>
      <c r="L38">
        <f t="shared" si="8"/>
        <v>2.572580012500354</v>
      </c>
      <c r="M38">
        <f t="shared" si="12"/>
        <v>2.5198420997897464</v>
      </c>
      <c r="O38">
        <f t="shared" si="9"/>
        <v>1.0471817862219732</v>
      </c>
      <c r="Q38">
        <f t="shared" si="10"/>
        <v>1.8443213778026823E-2</v>
      </c>
      <c r="R38">
        <f t="shared" si="11"/>
        <v>-1.8443213778026823E-2</v>
      </c>
    </row>
    <row r="39" spans="1:18" x14ac:dyDescent="0.25">
      <c r="A39">
        <f>AVERAGE(A36,A38)</f>
        <v>1.0640624999999999</v>
      </c>
      <c r="C39">
        <f t="shared" si="1"/>
        <v>2.4095248489379895</v>
      </c>
      <c r="D39">
        <f t="shared" si="2"/>
        <v>0.60238121223449714</v>
      </c>
      <c r="F39">
        <f t="shared" si="3"/>
        <v>2.9802350057892379</v>
      </c>
      <c r="G39">
        <f t="shared" si="4"/>
        <v>3.0197649942107621</v>
      </c>
      <c r="H39">
        <f t="shared" si="5"/>
        <v>7.180950302124022</v>
      </c>
      <c r="I39">
        <f t="shared" si="6"/>
        <v>1.819049697875978</v>
      </c>
      <c r="K39">
        <f t="shared" si="7"/>
        <v>5.3563808816319671</v>
      </c>
      <c r="L39">
        <f t="shared" si="8"/>
        <v>2.5503333636821912</v>
      </c>
      <c r="M39">
        <f t="shared" si="12"/>
        <v>2.5198420997897464</v>
      </c>
      <c r="O39">
        <f t="shared" si="9"/>
        <v>1.0564488192217401</v>
      </c>
      <c r="Q39">
        <f t="shared" si="10"/>
        <v>7.613680778259857E-3</v>
      </c>
      <c r="R39">
        <f t="shared" si="11"/>
        <v>-7.613680778259857E-3</v>
      </c>
    </row>
    <row r="40" spans="1:18" x14ac:dyDescent="0.25">
      <c r="A40">
        <f>AVERAGE(A36,A39)</f>
        <v>1.06328125</v>
      </c>
      <c r="C40">
        <f t="shared" si="1"/>
        <v>2.4042214212417616</v>
      </c>
      <c r="D40">
        <f t="shared" si="2"/>
        <v>0.60105535531044019</v>
      </c>
      <c r="F40">
        <f t="shared" si="3"/>
        <v>2.991220814346665</v>
      </c>
      <c r="G40">
        <f t="shared" si="4"/>
        <v>3.0087791856533359</v>
      </c>
      <c r="H40">
        <f t="shared" si="5"/>
        <v>7.1915571575164785</v>
      </c>
      <c r="I40">
        <f t="shared" si="6"/>
        <v>1.8084428424835226</v>
      </c>
      <c r="K40">
        <f t="shared" si="7"/>
        <v>5.3682341323761182</v>
      </c>
      <c r="L40">
        <f t="shared" si="8"/>
        <v>2.5391896530043674</v>
      </c>
      <c r="M40">
        <f t="shared" si="12"/>
        <v>2.5198420997897464</v>
      </c>
      <c r="O40">
        <f t="shared" si="9"/>
        <v>1.0611188849350928</v>
      </c>
      <c r="Q40">
        <f t="shared" si="10"/>
        <v>2.1623650649071902E-3</v>
      </c>
      <c r="R40">
        <f t="shared" si="11"/>
        <v>-2.1623650649071902E-3</v>
      </c>
    </row>
    <row r="41" spans="1:18" x14ac:dyDescent="0.25">
      <c r="A41">
        <f>AVERAGE(A36,A40)</f>
        <v>1.0628906250000001</v>
      </c>
      <c r="C41">
        <f t="shared" si="1"/>
        <v>2.4015726281404506</v>
      </c>
      <c r="D41">
        <f t="shared" si="2"/>
        <v>0.60039315703511265</v>
      </c>
      <c r="F41">
        <f t="shared" si="3"/>
        <v>2.9967258368078831</v>
      </c>
      <c r="G41">
        <f t="shared" si="4"/>
        <v>3.0032741631921169</v>
      </c>
      <c r="H41">
        <f t="shared" si="5"/>
        <v>7.1968547437190988</v>
      </c>
      <c r="I41">
        <f t="shared" si="6"/>
        <v>1.8031452562809012</v>
      </c>
      <c r="K41">
        <f t="shared" si="7"/>
        <v>5.3741629300013916</v>
      </c>
      <c r="L41">
        <f t="shared" si="8"/>
        <v>2.5336126836105901</v>
      </c>
      <c r="M41">
        <f t="shared" si="12"/>
        <v>2.5198420997897464</v>
      </c>
      <c r="O41">
        <f t="shared" si="9"/>
        <v>1.0634631475588783</v>
      </c>
      <c r="Q41">
        <f t="shared" si="10"/>
        <v>-5.7252255887818571E-4</v>
      </c>
      <c r="R41">
        <f t="shared" si="11"/>
        <v>5.7252255887818571E-4</v>
      </c>
    </row>
    <row r="42" spans="1:18" x14ac:dyDescent="0.25">
      <c r="A42">
        <f>AVERAGE(A40,A41)</f>
        <v>1.0630859374999999</v>
      </c>
      <c r="C42">
        <f t="shared" si="1"/>
        <v>2.4028967813700444</v>
      </c>
      <c r="D42">
        <f t="shared" si="2"/>
        <v>0.60072419534251087</v>
      </c>
      <c r="F42">
        <f t="shared" si="3"/>
        <v>2.9939723141824</v>
      </c>
      <c r="G42">
        <f t="shared" si="4"/>
        <v>3.0060276858176</v>
      </c>
      <c r="H42">
        <f t="shared" si="5"/>
        <v>7.1942064372599122</v>
      </c>
      <c r="I42">
        <f t="shared" si="6"/>
        <v>1.8057935627400878</v>
      </c>
      <c r="K42">
        <f t="shared" si="7"/>
        <v>5.3711983498901166</v>
      </c>
      <c r="L42">
        <f t="shared" si="8"/>
        <v>2.5364015950007364</v>
      </c>
      <c r="M42">
        <f t="shared" si="12"/>
        <v>2.5198420997897464</v>
      </c>
      <c r="O42">
        <f t="shared" si="9"/>
        <v>1.0622902443219133</v>
      </c>
      <c r="Q42">
        <f t="shared" si="10"/>
        <v>7.9569317808658724E-4</v>
      </c>
      <c r="R42">
        <f t="shared" si="11"/>
        <v>-7.9569317808658724E-4</v>
      </c>
    </row>
    <row r="43" spans="1:18" x14ac:dyDescent="0.25">
      <c r="A43">
        <f>AVERAGE(A41,A42)</f>
        <v>1.06298828125</v>
      </c>
      <c r="C43">
        <f t="shared" si="1"/>
        <v>2.4022346439305706</v>
      </c>
      <c r="D43">
        <f t="shared" si="2"/>
        <v>0.60055866098264232</v>
      </c>
      <c r="F43">
        <f t="shared" si="3"/>
        <v>2.9953488225302713</v>
      </c>
      <c r="G43">
        <f t="shared" si="4"/>
        <v>3.0046511774697282</v>
      </c>
      <c r="H43">
        <f t="shared" si="5"/>
        <v>7.1955307121388605</v>
      </c>
      <c r="I43">
        <f t="shared" si="6"/>
        <v>1.8044692878611395</v>
      </c>
      <c r="K43">
        <f t="shared" si="7"/>
        <v>5.3726805946002578</v>
      </c>
      <c r="L43">
        <f t="shared" si="8"/>
        <v>2.5350072460181794</v>
      </c>
      <c r="M43">
        <f t="shared" si="12"/>
        <v>2.5198420997897464</v>
      </c>
      <c r="O43">
        <f t="shared" si="9"/>
        <v>1.0628765027499614</v>
      </c>
      <c r="Q43">
        <f t="shared" si="10"/>
        <v>1.1177850003862844E-4</v>
      </c>
      <c r="R43">
        <f t="shared" si="11"/>
        <v>-1.1177850003862844E-4</v>
      </c>
    </row>
    <row r="44" spans="1:18" x14ac:dyDescent="0.25">
      <c r="A44">
        <f>AVERAGE(A41,A43)</f>
        <v>1.062939453125</v>
      </c>
      <c r="C44">
        <f t="shared" si="1"/>
        <v>2.4019036208300397</v>
      </c>
      <c r="D44">
        <f t="shared" si="2"/>
        <v>0.60047590520750982</v>
      </c>
      <c r="F44">
        <f t="shared" si="3"/>
        <v>2.9960372664133335</v>
      </c>
      <c r="G44">
        <f t="shared" si="4"/>
        <v>3.0039627335866661</v>
      </c>
      <c r="H44">
        <f t="shared" si="5"/>
        <v>7.1961927583399197</v>
      </c>
      <c r="I44">
        <f t="shared" si="6"/>
        <v>1.803807241660079</v>
      </c>
      <c r="K44">
        <f t="shared" si="7"/>
        <v>5.3734217509618434</v>
      </c>
      <c r="L44">
        <f t="shared" si="8"/>
        <v>2.5343099914974161</v>
      </c>
      <c r="M44">
        <f t="shared" si="12"/>
        <v>2.5198420997897464</v>
      </c>
      <c r="O44">
        <f t="shared" si="9"/>
        <v>1.0631697768306316</v>
      </c>
      <c r="Q44">
        <f t="shared" si="10"/>
        <v>-2.3032370563158544E-4</v>
      </c>
      <c r="R44">
        <f t="shared" si="11"/>
        <v>2.3032370563158544E-4</v>
      </c>
    </row>
    <row r="45" spans="1:18" x14ac:dyDescent="0.25">
      <c r="A45">
        <f>AVERAGE(A43,A44)</f>
        <v>1.0629638671874999</v>
      </c>
      <c r="C45">
        <f t="shared" si="1"/>
        <v>2.4020691285788502</v>
      </c>
      <c r="D45">
        <f t="shared" si="2"/>
        <v>0.60051728214471234</v>
      </c>
      <c r="F45">
        <f t="shared" si="3"/>
        <v>2.9956930286596828</v>
      </c>
      <c r="G45">
        <f t="shared" si="4"/>
        <v>3.0043069713403181</v>
      </c>
      <c r="H45">
        <f t="shared" si="5"/>
        <v>7.1958617428423013</v>
      </c>
      <c r="I45">
        <f t="shared" si="6"/>
        <v>1.8041382571577</v>
      </c>
      <c r="K45">
        <f t="shared" si="7"/>
        <v>5.3730511699466321</v>
      </c>
      <c r="L45">
        <f t="shared" si="8"/>
        <v>2.5346586254279435</v>
      </c>
      <c r="M45">
        <f t="shared" si="12"/>
        <v>2.5198420997897464</v>
      </c>
      <c r="O45">
        <f t="shared" si="9"/>
        <v>1.0630231277126234</v>
      </c>
      <c r="Q45">
        <f t="shared" si="10"/>
        <v>-5.9260525123505658E-5</v>
      </c>
      <c r="R45">
        <f t="shared" si="11"/>
        <v>5.9260525123505658E-5</v>
      </c>
    </row>
    <row r="46" spans="1:18" x14ac:dyDescent="0.25">
      <c r="A46">
        <f>AVERAGE(A43,A45)</f>
        <v>1.06297607421875</v>
      </c>
      <c r="C46">
        <f t="shared" si="1"/>
        <v>2.4021518853043347</v>
      </c>
      <c r="D46">
        <f t="shared" si="2"/>
        <v>0.60053797132608355</v>
      </c>
      <c r="F46">
        <f t="shared" si="3"/>
        <v>2.9955209216421763</v>
      </c>
      <c r="G46">
        <f t="shared" si="4"/>
        <v>3.0044790783578241</v>
      </c>
      <c r="H46">
        <f t="shared" si="5"/>
        <v>7.1956962293913316</v>
      </c>
      <c r="I46">
        <f t="shared" si="6"/>
        <v>1.8043037706086689</v>
      </c>
      <c r="K46">
        <f t="shared" si="7"/>
        <v>5.3728658815648824</v>
      </c>
      <c r="L46">
        <f t="shared" si="8"/>
        <v>2.5348329373905192</v>
      </c>
      <c r="M46">
        <f t="shared" si="12"/>
        <v>2.5198420997897464</v>
      </c>
      <c r="O46">
        <f t="shared" si="9"/>
        <v>1.0629498122122838</v>
      </c>
      <c r="Q46">
        <f t="shared" si="10"/>
        <v>2.6262006466160059E-5</v>
      </c>
      <c r="R46">
        <f t="shared" si="11"/>
        <v>-2.6262006466160059E-5</v>
      </c>
    </row>
    <row r="47" spans="1:18" x14ac:dyDescent="0.25">
      <c r="A47">
        <f>AVERAGE(A45,A46)</f>
        <v>1.0629699707031248</v>
      </c>
      <c r="C47">
        <f t="shared" si="1"/>
        <v>2.4021105067039996</v>
      </c>
      <c r="D47">
        <f t="shared" si="2"/>
        <v>0.60052762667599946</v>
      </c>
      <c r="F47">
        <f t="shared" si="3"/>
        <v>2.9956069741627021</v>
      </c>
      <c r="G47">
        <f t="shared" si="4"/>
        <v>3.0043930258372979</v>
      </c>
      <c r="H47">
        <f t="shared" si="5"/>
        <v>7.1957789865920034</v>
      </c>
      <c r="I47">
        <f t="shared" si="6"/>
        <v>1.8042210134079972</v>
      </c>
      <c r="K47">
        <f t="shared" si="7"/>
        <v>5.3729585255786132</v>
      </c>
      <c r="L47">
        <f t="shared" si="8"/>
        <v>2.534745781826103</v>
      </c>
      <c r="M47">
        <f t="shared" si="12"/>
        <v>2.5198420997897464</v>
      </c>
      <c r="O47">
        <f t="shared" si="9"/>
        <v>1.0629864692076512</v>
      </c>
      <c r="Q47">
        <f t="shared" si="10"/>
        <v>-1.6498504526341051E-5</v>
      </c>
      <c r="R47">
        <f t="shared" si="11"/>
        <v>1.6498504526341051E-5</v>
      </c>
    </row>
    <row r="48" spans="1:18" x14ac:dyDescent="0.25">
      <c r="A48">
        <f>AVERAGE(A46,A47)</f>
        <v>1.0629730224609375</v>
      </c>
      <c r="C48">
        <f t="shared" si="1"/>
        <v>2.4021311959447695</v>
      </c>
      <c r="D48">
        <f t="shared" si="2"/>
        <v>0.6005327989861925</v>
      </c>
      <c r="F48">
        <f t="shared" si="3"/>
        <v>2.9955639476553833</v>
      </c>
      <c r="G48">
        <f t="shared" si="4"/>
        <v>3.0044360523446172</v>
      </c>
      <c r="H48">
        <f t="shared" si="5"/>
        <v>7.1957376081104609</v>
      </c>
      <c r="I48">
        <f t="shared" si="6"/>
        <v>1.8042623918895397</v>
      </c>
      <c r="K48">
        <f t="shared" si="7"/>
        <v>5.3729122035274601</v>
      </c>
      <c r="L48">
        <f t="shared" si="8"/>
        <v>2.5347893597125317</v>
      </c>
      <c r="M48">
        <f t="shared" si="12"/>
        <v>2.5198420997897464</v>
      </c>
      <c r="O48">
        <f t="shared" si="9"/>
        <v>1.0629681405212721</v>
      </c>
      <c r="Q48">
        <f t="shared" si="10"/>
        <v>4.8819396654131708E-6</v>
      </c>
      <c r="R48">
        <f t="shared" si="11"/>
        <v>-4.8819396654131708E-6</v>
      </c>
    </row>
    <row r="49" spans="1:18" x14ac:dyDescent="0.25">
      <c r="A49">
        <f>AVERAGE(A47,A48)</f>
        <v>1.0629714965820312</v>
      </c>
      <c r="C49">
        <f t="shared" si="1"/>
        <v>2.4021208513095349</v>
      </c>
      <c r="D49">
        <f t="shared" si="2"/>
        <v>0.6005302128273835</v>
      </c>
      <c r="F49">
        <f t="shared" si="3"/>
        <v>2.9955854608472787</v>
      </c>
      <c r="G49">
        <f t="shared" si="4"/>
        <v>3.0044145391527213</v>
      </c>
      <c r="H49">
        <f t="shared" si="5"/>
        <v>7.1957582973809302</v>
      </c>
      <c r="I49">
        <f t="shared" si="6"/>
        <v>1.8042417026190691</v>
      </c>
      <c r="K49">
        <f t="shared" si="7"/>
        <v>5.3729353645419637</v>
      </c>
      <c r="L49">
        <f t="shared" si="8"/>
        <v>2.5347675707953714</v>
      </c>
      <c r="M49">
        <f t="shared" si="12"/>
        <v>2.5198420997897464</v>
      </c>
      <c r="O49">
        <f t="shared" si="9"/>
        <v>1.0629773048172872</v>
      </c>
      <c r="Q49">
        <f t="shared" si="10"/>
        <v>-5.8082352560884232E-6</v>
      </c>
      <c r="R49">
        <f t="shared" si="11"/>
        <v>5.8082352560884232E-6</v>
      </c>
    </row>
    <row r="50" spans="1:18" x14ac:dyDescent="0.25">
      <c r="A50">
        <f>AVERAGE(A48,A49)</f>
        <v>1.0629722595214843</v>
      </c>
      <c r="C50">
        <f t="shared" si="1"/>
        <v>2.4021260236234396</v>
      </c>
      <c r="D50">
        <f t="shared" si="2"/>
        <v>0.60053150590585969</v>
      </c>
      <c r="F50">
        <f t="shared" si="3"/>
        <v>2.9955747042358905</v>
      </c>
      <c r="G50">
        <f t="shared" si="4"/>
        <v>3.0044252957641087</v>
      </c>
      <c r="H50">
        <f t="shared" si="5"/>
        <v>7.1957479527531207</v>
      </c>
      <c r="I50">
        <f t="shared" si="6"/>
        <v>1.8042520472468782</v>
      </c>
      <c r="K50">
        <f t="shared" si="7"/>
        <v>5.3729237840319444</v>
      </c>
      <c r="L50">
        <f t="shared" si="8"/>
        <v>2.5347784652604637</v>
      </c>
      <c r="M50">
        <f t="shared" si="12"/>
        <v>2.5198420997897464</v>
      </c>
      <c r="O50">
        <f t="shared" si="9"/>
        <v>1.0629727226574865</v>
      </c>
      <c r="Q50">
        <f t="shared" si="10"/>
        <v>-4.631360022155917E-7</v>
      </c>
      <c r="R50">
        <f t="shared" si="11"/>
        <v>4.631360022155917E-7</v>
      </c>
    </row>
    <row r="51" spans="1:18" x14ac:dyDescent="0.25">
      <c r="A51">
        <f>AVERAGE(A48,A50)</f>
        <v>1.062972640991211</v>
      </c>
      <c r="C51">
        <f t="shared" si="1"/>
        <v>2.4021286097831775</v>
      </c>
      <c r="D51">
        <f t="shared" si="2"/>
        <v>0.60053215244579417</v>
      </c>
      <c r="F51">
        <f t="shared" si="3"/>
        <v>2.9955693259417746</v>
      </c>
      <c r="G51">
        <f t="shared" si="4"/>
        <v>3.0044306740582245</v>
      </c>
      <c r="H51">
        <f t="shared" si="5"/>
        <v>7.1957427804336449</v>
      </c>
      <c r="I51">
        <f t="shared" si="6"/>
        <v>1.8042572195663538</v>
      </c>
      <c r="K51">
        <f t="shared" si="7"/>
        <v>5.3729179937790077</v>
      </c>
      <c r="L51">
        <f t="shared" si="8"/>
        <v>2.5347839124881268</v>
      </c>
      <c r="M51">
        <f t="shared" si="12"/>
        <v>2.5198420997897464</v>
      </c>
      <c r="O51">
        <f t="shared" si="9"/>
        <v>1.0629704315864301</v>
      </c>
      <c r="Q51">
        <f t="shared" si="10"/>
        <v>2.2094047809062545E-6</v>
      </c>
      <c r="R51">
        <f t="shared" si="11"/>
        <v>-2.2094047809062545E-6</v>
      </c>
    </row>
    <row r="52" spans="1:18" x14ac:dyDescent="0.25">
      <c r="A52">
        <f>AVERAGE(A50,A51)</f>
        <v>1.0629724502563476</v>
      </c>
      <c r="C52">
        <f t="shared" si="1"/>
        <v>2.4021273167030759</v>
      </c>
      <c r="D52">
        <f t="shared" si="2"/>
        <v>0.60053182917576875</v>
      </c>
      <c r="F52">
        <f t="shared" si="3"/>
        <v>2.9955720150878689</v>
      </c>
      <c r="G52">
        <f t="shared" si="4"/>
        <v>3.0044279849121303</v>
      </c>
      <c r="H52">
        <f t="shared" si="5"/>
        <v>7.1957453665938482</v>
      </c>
      <c r="I52">
        <f t="shared" si="6"/>
        <v>1.8042546334061504</v>
      </c>
      <c r="K52">
        <f t="shared" si="7"/>
        <v>5.3729208889053046</v>
      </c>
      <c r="L52">
        <f t="shared" si="8"/>
        <v>2.5347811888747009</v>
      </c>
      <c r="M52">
        <f t="shared" si="12"/>
        <v>2.5198420997897464</v>
      </c>
      <c r="O52">
        <f t="shared" si="9"/>
        <v>1.0629715771212218</v>
      </c>
      <c r="Q52">
        <f t="shared" si="10"/>
        <v>8.7313512575626362E-7</v>
      </c>
      <c r="R52">
        <f t="shared" si="11"/>
        <v>-8.7313512575626362E-7</v>
      </c>
    </row>
    <row r="53" spans="1:18" x14ac:dyDescent="0.25">
      <c r="A53">
        <f>AVERAGE(A50,A52)</f>
        <v>1.0629723548889158</v>
      </c>
      <c r="C53">
        <f t="shared" si="1"/>
        <v>2.4021266701631991</v>
      </c>
      <c r="D53">
        <f t="shared" si="2"/>
        <v>0.60053166754079967</v>
      </c>
      <c r="F53">
        <f t="shared" si="3"/>
        <v>2.9955733596616398</v>
      </c>
      <c r="G53">
        <f t="shared" si="4"/>
        <v>3.0044266403383606</v>
      </c>
      <c r="H53">
        <f t="shared" si="5"/>
        <v>7.1957466596736026</v>
      </c>
      <c r="I53">
        <f t="shared" si="6"/>
        <v>1.8042533403263981</v>
      </c>
      <c r="K53">
        <f t="shared" si="7"/>
        <v>5.3729223364685836</v>
      </c>
      <c r="L53">
        <f t="shared" si="8"/>
        <v>2.5347798270676836</v>
      </c>
      <c r="M53">
        <f t="shared" si="12"/>
        <v>2.5198420997897464</v>
      </c>
      <c r="O53">
        <f t="shared" si="9"/>
        <v>1.0629721498891704</v>
      </c>
      <c r="Q53">
        <f t="shared" si="10"/>
        <v>2.0499974540122423E-7</v>
      </c>
      <c r="R53">
        <f t="shared" si="11"/>
        <v>-2.0499974540122423E-7</v>
      </c>
    </row>
    <row r="54" spans="1:18" x14ac:dyDescent="0.25">
      <c r="A54">
        <f>AVERAGE(A50,A53)</f>
        <v>1.0629723072052002</v>
      </c>
      <c r="C54">
        <f t="shared" si="1"/>
        <v>2.4021263468933052</v>
      </c>
      <c r="D54">
        <f t="shared" si="2"/>
        <v>0.60053158672332618</v>
      </c>
      <c r="F54">
        <f t="shared" si="3"/>
        <v>2.9955740319487041</v>
      </c>
      <c r="G54">
        <f t="shared" si="4"/>
        <v>3.0044259680512955</v>
      </c>
      <c r="H54">
        <f t="shared" si="5"/>
        <v>7.1957473062133896</v>
      </c>
      <c r="I54">
        <f t="shared" si="6"/>
        <v>1.8042526937866097</v>
      </c>
      <c r="K54">
        <f t="shared" si="7"/>
        <v>5.3729230602502529</v>
      </c>
      <c r="L54">
        <f t="shared" si="8"/>
        <v>2.5347791461640994</v>
      </c>
      <c r="M54">
        <f t="shared" si="12"/>
        <v>2.5198420997897464</v>
      </c>
      <c r="O54">
        <f t="shared" si="9"/>
        <v>1.0629724362732822</v>
      </c>
      <c r="Q54">
        <f t="shared" si="10"/>
        <v>-1.2906808199986131E-7</v>
      </c>
      <c r="R54">
        <f t="shared" si="11"/>
        <v>1.2906808199986131E-7</v>
      </c>
    </row>
    <row r="55" spans="1:18" x14ac:dyDescent="0.25">
      <c r="A55">
        <f>AVERAGE(A53,A54)</f>
        <v>1.062972331047058</v>
      </c>
      <c r="C55">
        <f t="shared" si="1"/>
        <v>2.4021265085282493</v>
      </c>
      <c r="D55">
        <f t="shared" si="2"/>
        <v>0.60053162713206187</v>
      </c>
      <c r="F55">
        <f t="shared" si="3"/>
        <v>2.9955736958051564</v>
      </c>
      <c r="G55">
        <f t="shared" si="4"/>
        <v>3.0044263041948436</v>
      </c>
      <c r="H55">
        <f t="shared" si="5"/>
        <v>7.1957469829435041</v>
      </c>
      <c r="I55">
        <f t="shared" si="6"/>
        <v>1.8042530170564965</v>
      </c>
      <c r="K55">
        <f t="shared" si="7"/>
        <v>5.3729226983594156</v>
      </c>
      <c r="L55">
        <f t="shared" si="8"/>
        <v>2.5347794866158981</v>
      </c>
      <c r="M55">
        <f t="shared" si="12"/>
        <v>2.5198420997897464</v>
      </c>
      <c r="O55">
        <f t="shared" si="9"/>
        <v>1.0629722930812147</v>
      </c>
      <c r="Q55">
        <f t="shared" si="10"/>
        <v>3.7965843358023221E-8</v>
      </c>
      <c r="R55">
        <f t="shared" si="11"/>
        <v>-3.7965843358023221E-8</v>
      </c>
    </row>
    <row r="56" spans="1:18" x14ac:dyDescent="0.25">
      <c r="A56">
        <f>AVERAGE(A54,A55)</f>
        <v>1.0629723191261291</v>
      </c>
      <c r="C56">
        <f t="shared" si="1"/>
        <v>2.4021264277107766</v>
      </c>
      <c r="D56">
        <f t="shared" si="2"/>
        <v>0.60053160692769392</v>
      </c>
      <c r="F56">
        <f t="shared" si="3"/>
        <v>2.9955738638769263</v>
      </c>
      <c r="G56">
        <f t="shared" si="4"/>
        <v>3.0044261361230751</v>
      </c>
      <c r="H56">
        <f t="shared" si="5"/>
        <v>7.1957471445784487</v>
      </c>
      <c r="I56">
        <f t="shared" si="6"/>
        <v>1.8042528554215527</v>
      </c>
      <c r="K56">
        <f t="shared" si="7"/>
        <v>5.3729228793048334</v>
      </c>
      <c r="L56">
        <f t="shared" si="8"/>
        <v>2.5347793163900025</v>
      </c>
      <c r="M56">
        <f t="shared" si="12"/>
        <v>2.5198420997897464</v>
      </c>
      <c r="O56">
        <f t="shared" si="9"/>
        <v>1.0629723646772451</v>
      </c>
      <c r="Q56">
        <f t="shared" si="10"/>
        <v>-4.5551115990249968E-8</v>
      </c>
      <c r="R56">
        <f t="shared" si="11"/>
        <v>4.5551115990249968E-8</v>
      </c>
    </row>
    <row r="57" spans="1:18" x14ac:dyDescent="0.25">
      <c r="A57">
        <f>AVERAGE(A55,A56)</f>
        <v>1.0629723250865935</v>
      </c>
      <c r="C57">
        <f t="shared" si="1"/>
        <v>2.4021264681195116</v>
      </c>
      <c r="D57">
        <f t="shared" si="2"/>
        <v>0.60053161702987767</v>
      </c>
      <c r="F57">
        <f t="shared" si="3"/>
        <v>2.9955737798410418</v>
      </c>
      <c r="G57">
        <f t="shared" si="4"/>
        <v>3.0044262201589573</v>
      </c>
      <c r="H57">
        <f t="shared" si="5"/>
        <v>7.1957470637609768</v>
      </c>
      <c r="I57">
        <f t="shared" si="6"/>
        <v>1.8042529362390218</v>
      </c>
      <c r="K57">
        <f t="shared" si="7"/>
        <v>5.3729227888321249</v>
      </c>
      <c r="L57">
        <f t="shared" si="8"/>
        <v>2.5347794015029481</v>
      </c>
      <c r="M57">
        <f t="shared" si="12"/>
        <v>2.5198420997897464</v>
      </c>
      <c r="O57">
        <f t="shared" si="9"/>
        <v>1.0629723288792299</v>
      </c>
      <c r="Q57">
        <f t="shared" si="10"/>
        <v>-3.7926364271356761E-9</v>
      </c>
      <c r="R57">
        <f t="shared" si="11"/>
        <v>3.7926364271356761E-9</v>
      </c>
    </row>
    <row r="58" spans="1:18" x14ac:dyDescent="0.25">
      <c r="A58">
        <f>AVERAGE(A55,A57)</f>
        <v>1.0629723280668257</v>
      </c>
      <c r="C58">
        <f t="shared" si="1"/>
        <v>2.4021264883238795</v>
      </c>
      <c r="D58">
        <f t="shared" si="2"/>
        <v>0.60053162208096988</v>
      </c>
      <c r="F58">
        <f t="shared" si="3"/>
        <v>2.9955737378231002</v>
      </c>
      <c r="G58">
        <f t="shared" si="4"/>
        <v>3.0044262621768998</v>
      </c>
      <c r="H58">
        <f t="shared" si="5"/>
        <v>7.1957470233522418</v>
      </c>
      <c r="I58">
        <f t="shared" si="6"/>
        <v>1.8042529766477589</v>
      </c>
      <c r="K58">
        <f t="shared" si="7"/>
        <v>5.3729227435957716</v>
      </c>
      <c r="L58">
        <f t="shared" si="8"/>
        <v>2.5347794440594229</v>
      </c>
      <c r="M58">
        <f t="shared" si="12"/>
        <v>2.5198420997897464</v>
      </c>
      <c r="O58">
        <f t="shared" si="9"/>
        <v>1.0629723109802225</v>
      </c>
      <c r="Q58">
        <f t="shared" si="10"/>
        <v>1.7086603243399168E-8</v>
      </c>
      <c r="R58">
        <f t="shared" si="11"/>
        <v>-1.7086603243399168E-8</v>
      </c>
    </row>
    <row r="59" spans="1:18" x14ac:dyDescent="0.25">
      <c r="A59">
        <f>AVERAGE(A57,A58)</f>
        <v>1.0629723265767095</v>
      </c>
      <c r="C59">
        <f t="shared" si="1"/>
        <v>2.4021264782216956</v>
      </c>
      <c r="D59">
        <f t="shared" si="2"/>
        <v>0.60053161955542356</v>
      </c>
      <c r="F59">
        <f t="shared" si="3"/>
        <v>2.9955737588320712</v>
      </c>
      <c r="G59">
        <f t="shared" si="4"/>
        <v>3.0044262411679283</v>
      </c>
      <c r="H59">
        <f t="shared" si="5"/>
        <v>7.1957470435566098</v>
      </c>
      <c r="I59">
        <f t="shared" si="6"/>
        <v>1.8042529564433896</v>
      </c>
      <c r="K59">
        <f t="shared" si="7"/>
        <v>5.37292276621395</v>
      </c>
      <c r="L59">
        <f t="shared" si="8"/>
        <v>2.5347794227811851</v>
      </c>
      <c r="M59">
        <f t="shared" si="12"/>
        <v>2.5198420997897464</v>
      </c>
      <c r="O59">
        <f t="shared" si="9"/>
        <v>1.0629723199297265</v>
      </c>
      <c r="Q59">
        <f t="shared" si="10"/>
        <v>6.646982964042536E-9</v>
      </c>
      <c r="R59">
        <f t="shared" si="11"/>
        <v>-6.646982964042536E-9</v>
      </c>
    </row>
    <row r="60" spans="1:18" x14ac:dyDescent="0.25">
      <c r="A60">
        <f>AVERAGE(A57,A59)</f>
        <v>1.0629723258316515</v>
      </c>
      <c r="C60">
        <f t="shared" si="1"/>
        <v>2.4021264731706031</v>
      </c>
      <c r="D60">
        <f t="shared" si="2"/>
        <v>0.60053161829265089</v>
      </c>
      <c r="F60">
        <f t="shared" si="3"/>
        <v>2.9955737693365574</v>
      </c>
      <c r="G60">
        <f t="shared" si="4"/>
        <v>3.0044262306634431</v>
      </c>
      <c r="H60">
        <f t="shared" si="5"/>
        <v>7.1957470536587946</v>
      </c>
      <c r="I60">
        <f t="shared" si="6"/>
        <v>1.8042529463412067</v>
      </c>
      <c r="K60">
        <f t="shared" si="7"/>
        <v>5.372922777523037</v>
      </c>
      <c r="L60">
        <f t="shared" si="8"/>
        <v>2.5347794121420675</v>
      </c>
      <c r="M60">
        <f t="shared" si="12"/>
        <v>2.5198420997897464</v>
      </c>
      <c r="O60">
        <f t="shared" si="9"/>
        <v>1.062972324404478</v>
      </c>
      <c r="Q60">
        <f t="shared" si="10"/>
        <v>1.4271734904980349E-9</v>
      </c>
      <c r="R60">
        <f t="shared" si="11"/>
        <v>-1.4271734904980349E-9</v>
      </c>
    </row>
  </sheetData>
  <phoneticPr fontId="1" type="noConversion"/>
  <pageMargins left="0.75" right="0.75" top="1" bottom="1" header="0.5" footer="0.5"/>
  <headerFooter alignWithMargins="0"/>
  <ignoredErrors>
    <ignoredError sqref="A44:A46 A51 A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calculations</vt:lpstr>
      <vt:lpstr>check cases</vt:lpstr>
      <vt:lpstr>curves chart</vt:lpstr>
      <vt:lpstr>regions chart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Kehoe</dc:creator>
  <cp:lastModifiedBy>Timothy J Kehoe</cp:lastModifiedBy>
  <dcterms:created xsi:type="dcterms:W3CDTF">2007-09-27T19:27:42Z</dcterms:created>
  <dcterms:modified xsi:type="dcterms:W3CDTF">2023-09-22T19:32:58Z</dcterms:modified>
</cp:coreProperties>
</file>