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6635" windowHeight="12015" tabRatio="889" firstSheet="2" activeTab="15"/>
  </bookViews>
  <sheets>
    <sheet name="Argentina" sheetId="1" r:id="rId1"/>
    <sheet name="Chile" sheetId="2" r:id="rId2"/>
    <sheet name="Finland chart" sheetId="3" r:id="rId3"/>
    <sheet name="Finland calibration" sheetId="4" r:id="rId4"/>
    <sheet name="Y%N Finland" sheetId="5" r:id="rId5"/>
    <sheet name="L%N Finland" sheetId="6" r:id="rId6"/>
    <sheet name="Y%N Finland (3)" sheetId="7" r:id="rId7"/>
    <sheet name="Finland results" sheetId="8" r:id="rId8"/>
    <sheet name="Finland" sheetId="9" r:id="rId9"/>
    <sheet name="France" sheetId="10" r:id="rId10"/>
    <sheet name="Ireland" sheetId="11" r:id="rId11"/>
    <sheet name="Mexico" sheetId="12" r:id="rId12"/>
    <sheet name="New Zealand" sheetId="13" r:id="rId13"/>
    <sheet name="Spain" sheetId="14" r:id="rId14"/>
    <sheet name="Switzerland" sheetId="15" r:id="rId15"/>
    <sheet name="United States" sheetId="16" r:id="rId16"/>
  </sheets>
  <definedNames/>
  <calcPr fullCalcOnLoad="1"/>
</workbook>
</file>

<file path=xl/sharedStrings.xml><?xml version="1.0" encoding="utf-8"?>
<sst xmlns="http://schemas.openxmlformats.org/spreadsheetml/2006/main" count="103" uniqueCount="40">
  <si>
    <t>GDP</t>
  </si>
  <si>
    <t>Investment</t>
  </si>
  <si>
    <t>Hours</t>
  </si>
  <si>
    <t>population</t>
  </si>
  <si>
    <t>Working age</t>
  </si>
  <si>
    <t>K</t>
  </si>
  <si>
    <t>K/Y</t>
  </si>
  <si>
    <t>A</t>
  </si>
  <si>
    <t>Y/N</t>
  </si>
  <si>
    <t>A^(1/0.7)</t>
  </si>
  <si>
    <t>(K/Y)^(0.3/0.7)</t>
  </si>
  <si>
    <t>L/N</t>
  </si>
  <si>
    <t>calibration</t>
  </si>
  <si>
    <t>beta</t>
  </si>
  <si>
    <t>gamma</t>
  </si>
  <si>
    <t>C</t>
  </si>
  <si>
    <t>r</t>
  </si>
  <si>
    <t>1970-1980</t>
  </si>
  <si>
    <t>delta</t>
  </si>
  <si>
    <t>alpha</t>
  </si>
  <si>
    <t>g</t>
  </si>
  <si>
    <t>eta</t>
  </si>
  <si>
    <t>1970-2000</t>
  </si>
  <si>
    <t>KT0</t>
  </si>
  <si>
    <t>&lt;-These are the data for paramFinland.txt</t>
  </si>
  <si>
    <t>pop</t>
  </si>
  <si>
    <t>h*N</t>
  </si>
  <si>
    <t>tauC</t>
  </si>
  <si>
    <t>tauL</t>
  </si>
  <si>
    <t>tauK</t>
  </si>
  <si>
    <t>&lt;-These are the data for dataFinland.txt</t>
  </si>
  <si>
    <t>I/Y</t>
  </si>
  <si>
    <t>C/Y</t>
  </si>
  <si>
    <t>r-delta</t>
  </si>
  <si>
    <t>&lt;-This is the output of the model.</t>
  </si>
  <si>
    <t xml:space="preserve">    For some reason the results of Y/N </t>
  </si>
  <si>
    <t xml:space="preserve">    are off by the facotr of 1000.</t>
  </si>
  <si>
    <t>model</t>
  </si>
  <si>
    <t>data</t>
  </si>
  <si>
    <t>index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</si>
</sst>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1" fontId="0" fillId="0" borderId="0" xfId="15" applyNumberFormat="1" applyFill="1" applyAlignment="1">
      <alignment/>
    </xf>
    <xf numFmtId="1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49" fontId="6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worksheet" Target="worksheets/sheet12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Finland!$A$14:$A$44</c:f>
              <c:num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numCache>
            </c:numRef>
          </c:xVal>
          <c:yVal>
            <c:numRef>
              <c:f>Finland!$M$14:$M$44</c:f>
              <c:numCache>
                <c:ptCount val="31"/>
                <c:pt idx="0">
                  <c:v>100</c:v>
                </c:pt>
                <c:pt idx="1">
                  <c:v>101.53833372441395</c:v>
                </c:pt>
                <c:pt idx="2">
                  <c:v>108.35885273800751</c:v>
                </c:pt>
                <c:pt idx="3">
                  <c:v>114.62069221027132</c:v>
                </c:pt>
                <c:pt idx="4">
                  <c:v>117.08515204638094</c:v>
                </c:pt>
                <c:pt idx="5">
                  <c:v>117.54675715862236</c:v>
                </c:pt>
                <c:pt idx="6">
                  <c:v>116.92747983208112</c:v>
                </c:pt>
                <c:pt idx="7">
                  <c:v>116.86923547161516</c:v>
                </c:pt>
                <c:pt idx="8">
                  <c:v>119.10941224689144</c:v>
                </c:pt>
                <c:pt idx="9">
                  <c:v>126.70681192634478</c:v>
                </c:pt>
                <c:pt idx="10">
                  <c:v>132.62653978506802</c:v>
                </c:pt>
                <c:pt idx="11">
                  <c:v>134.74848067914144</c:v>
                </c:pt>
                <c:pt idx="12">
                  <c:v>138.0439086146748</c:v>
                </c:pt>
                <c:pt idx="13">
                  <c:v>140.82405757096396</c:v>
                </c:pt>
                <c:pt idx="14">
                  <c:v>144.7007401475224</c:v>
                </c:pt>
                <c:pt idx="15">
                  <c:v>148.41701927244466</c:v>
                </c:pt>
                <c:pt idx="16">
                  <c:v>151.9438580742412</c:v>
                </c:pt>
                <c:pt idx="17">
                  <c:v>158.2073807615727</c:v>
                </c:pt>
                <c:pt idx="18">
                  <c:v>165.44986280064217</c:v>
                </c:pt>
                <c:pt idx="19">
                  <c:v>173.94107952014568</c:v>
                </c:pt>
                <c:pt idx="20">
                  <c:v>173.53215399470773</c:v>
                </c:pt>
                <c:pt idx="21">
                  <c:v>162.0225001281311</c:v>
                </c:pt>
                <c:pt idx="22">
                  <c:v>156.0171342395912</c:v>
                </c:pt>
                <c:pt idx="23">
                  <c:v>153.73807235540278</c:v>
                </c:pt>
                <c:pt idx="24">
                  <c:v>159.34833550203157</c:v>
                </c:pt>
                <c:pt idx="25">
                  <c:v>165.09117385281266</c:v>
                </c:pt>
                <c:pt idx="26">
                  <c:v>171.0916491049835</c:v>
                </c:pt>
                <c:pt idx="27">
                  <c:v>181.27995496871702</c:v>
                </c:pt>
                <c:pt idx="28">
                  <c:v>190.40970018269346</c:v>
                </c:pt>
                <c:pt idx="29">
                  <c:v>197.4970319171844</c:v>
                </c:pt>
                <c:pt idx="30">
                  <c:v>208.48530616259194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Finland!$A$14:$A$44</c:f>
              <c:num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numCache>
            </c:numRef>
          </c:xVal>
          <c:yVal>
            <c:numRef>
              <c:f>Finland!$N$14:$N$44</c:f>
              <c:numCache>
                <c:ptCount val="31"/>
                <c:pt idx="0">
                  <c:v>100</c:v>
                </c:pt>
                <c:pt idx="1">
                  <c:v>102.65938835913948</c:v>
                </c:pt>
                <c:pt idx="2">
                  <c:v>107.00860074443996</c:v>
                </c:pt>
                <c:pt idx="3">
                  <c:v>114.7769062306702</c:v>
                </c:pt>
                <c:pt idx="4">
                  <c:v>115.67343293428634</c:v>
                </c:pt>
                <c:pt idx="5">
                  <c:v>115.83977671533594</c:v>
                </c:pt>
                <c:pt idx="6">
                  <c:v>113.89068092066918</c:v>
                </c:pt>
                <c:pt idx="7">
                  <c:v>117.56837770868869</c:v>
                </c:pt>
                <c:pt idx="8">
                  <c:v>120.2584488438533</c:v>
                </c:pt>
                <c:pt idx="9">
                  <c:v>126.9070155770728</c:v>
                </c:pt>
                <c:pt idx="10">
                  <c:v>131.0612239291472</c:v>
                </c:pt>
                <c:pt idx="11">
                  <c:v>132.14934602822004</c:v>
                </c:pt>
                <c:pt idx="12">
                  <c:v>136.43701483893918</c:v>
                </c:pt>
                <c:pt idx="13">
                  <c:v>139.25715825076387</c:v>
                </c:pt>
                <c:pt idx="14">
                  <c:v>142.71243880154526</c:v>
                </c:pt>
                <c:pt idx="15">
                  <c:v>146.3314541815986</c:v>
                </c:pt>
                <c:pt idx="16">
                  <c:v>152.4011887079474</c:v>
                </c:pt>
                <c:pt idx="17">
                  <c:v>157.99767475055887</c:v>
                </c:pt>
                <c:pt idx="18">
                  <c:v>164.20332512444486</c:v>
                </c:pt>
                <c:pt idx="19">
                  <c:v>170.38286530279117</c:v>
                </c:pt>
                <c:pt idx="20">
                  <c:v>170.97849976877367</c:v>
                </c:pt>
                <c:pt idx="21">
                  <c:v>163.09623919071993</c:v>
                </c:pt>
                <c:pt idx="22">
                  <c:v>164.35472842609713</c:v>
                </c:pt>
                <c:pt idx="23">
                  <c:v>174.30619818491655</c:v>
                </c:pt>
                <c:pt idx="24">
                  <c:v>182.5423787740077</c:v>
                </c:pt>
                <c:pt idx="25">
                  <c:v>188.94250578262975</c:v>
                </c:pt>
                <c:pt idx="26">
                  <c:v>195.20568872521537</c:v>
                </c:pt>
                <c:pt idx="27">
                  <c:v>210.60337391743218</c:v>
                </c:pt>
                <c:pt idx="28">
                  <c:v>223.07272508336246</c:v>
                </c:pt>
                <c:pt idx="29">
                  <c:v>226.99898217501791</c:v>
                </c:pt>
                <c:pt idx="30">
                  <c:v>246.79933320362545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Finland!$A$14:$A$44</c:f>
              <c:num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numCache>
            </c:numRef>
          </c:xVal>
          <c:yVal>
            <c:numRef>
              <c:f>Finland!$O$14:$O$44</c:f>
              <c:numCache>
                <c:ptCount val="31"/>
                <c:pt idx="0">
                  <c:v>100</c:v>
                </c:pt>
                <c:pt idx="1">
                  <c:v>101.6977936474016</c:v>
                </c:pt>
                <c:pt idx="2">
                  <c:v>101.02325517196135</c:v>
                </c:pt>
                <c:pt idx="3">
                  <c:v>100.388883341576</c:v>
                </c:pt>
                <c:pt idx="4">
                  <c:v>101.72027845876292</c:v>
                </c:pt>
                <c:pt idx="5">
                  <c:v>104.45197134527571</c:v>
                </c:pt>
                <c:pt idx="6">
                  <c:v>107.41445581639131</c:v>
                </c:pt>
                <c:pt idx="7">
                  <c:v>109.14431343402879</c:v>
                </c:pt>
                <c:pt idx="8">
                  <c:v>109.21940966585886</c:v>
                </c:pt>
                <c:pt idx="9">
                  <c:v>107.04557823936875</c:v>
                </c:pt>
                <c:pt idx="10">
                  <c:v>106.32784555024546</c:v>
                </c:pt>
                <c:pt idx="11">
                  <c:v>107.40722683490318</c:v>
                </c:pt>
                <c:pt idx="12">
                  <c:v>107.54871075900458</c:v>
                </c:pt>
                <c:pt idx="13">
                  <c:v>107.78250624470832</c:v>
                </c:pt>
                <c:pt idx="14">
                  <c:v>107.68472994779299</c:v>
                </c:pt>
                <c:pt idx="15">
                  <c:v>107.58410110830476</c:v>
                </c:pt>
                <c:pt idx="16">
                  <c:v>107.83046881697058</c:v>
                </c:pt>
                <c:pt idx="17">
                  <c:v>107.15379243349147</c:v>
                </c:pt>
                <c:pt idx="18">
                  <c:v>106.42251690398177</c:v>
                </c:pt>
                <c:pt idx="19">
                  <c:v>106.00227026307995</c:v>
                </c:pt>
                <c:pt idx="20">
                  <c:v>108.26084193941641</c:v>
                </c:pt>
                <c:pt idx="21">
                  <c:v>113.25377950232371</c:v>
                </c:pt>
                <c:pt idx="22">
                  <c:v>115.48356935645849</c:v>
                </c:pt>
                <c:pt idx="23">
                  <c:v>116.02606460902885</c:v>
                </c:pt>
                <c:pt idx="24">
                  <c:v>113.73913421278357</c:v>
                </c:pt>
                <c:pt idx="25">
                  <c:v>111.81453579871572</c:v>
                </c:pt>
                <c:pt idx="26">
                  <c:v>109.94612999155197</c:v>
                </c:pt>
                <c:pt idx="27">
                  <c:v>107.08086217960724</c:v>
                </c:pt>
                <c:pt idx="28">
                  <c:v>105.09876150161577</c:v>
                </c:pt>
                <c:pt idx="29">
                  <c:v>103.94814785682196</c:v>
                </c:pt>
                <c:pt idx="30">
                  <c:v>102.08444088833623</c:v>
                </c:pt>
              </c:numCache>
            </c:numRef>
          </c:yVal>
          <c:smooth val="0"/>
        </c:ser>
        <c:ser>
          <c:idx val="3"/>
          <c:order val="3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Finland!$A$14:$A$44</c:f>
              <c:num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numCache>
            </c:numRef>
          </c:xVal>
          <c:yVal>
            <c:numRef>
              <c:f>Finland!$P$14:$P$44</c:f>
              <c:numCache>
                <c:ptCount val="31"/>
                <c:pt idx="0">
                  <c:v>100</c:v>
                </c:pt>
                <c:pt idx="1">
                  <c:v>97.25676703931316</c:v>
                </c:pt>
                <c:pt idx="2">
                  <c:v>100.2361447894728</c:v>
                </c:pt>
                <c:pt idx="3">
                  <c:v>99.47704802183685</c:v>
                </c:pt>
                <c:pt idx="4">
                  <c:v>99.50860986386861</c:v>
                </c:pt>
                <c:pt idx="5">
                  <c:v>97.14854483362191</c:v>
                </c:pt>
                <c:pt idx="6">
                  <c:v>95.57970093003686</c:v>
                </c:pt>
                <c:pt idx="7">
                  <c:v>91.07696797274195</c:v>
                </c:pt>
                <c:pt idx="8">
                  <c:v>90.68399806002864</c:v>
                </c:pt>
                <c:pt idx="9">
                  <c:v>93.27077817636415</c:v>
                </c:pt>
                <c:pt idx="10">
                  <c:v>95.1720021146815</c:v>
                </c:pt>
                <c:pt idx="11">
                  <c:v>94.93478151603276</c:v>
                </c:pt>
                <c:pt idx="12">
                  <c:v>94.07621374024248</c:v>
                </c:pt>
                <c:pt idx="13">
                  <c:v>93.82337409294249</c:v>
                </c:pt>
                <c:pt idx="14">
                  <c:v>94.15747453295911</c:v>
                </c:pt>
                <c:pt idx="15">
                  <c:v>94.27529958557044</c:v>
                </c:pt>
                <c:pt idx="16">
                  <c:v>92.45987494703417</c:v>
                </c:pt>
                <c:pt idx="17">
                  <c:v>93.4476746018054</c:v>
                </c:pt>
                <c:pt idx="18">
                  <c:v>94.6784061348657</c:v>
                </c:pt>
                <c:pt idx="19">
                  <c:v>96.30771456783145</c:v>
                </c:pt>
                <c:pt idx="20">
                  <c:v>93.74908878789655</c:v>
                </c:pt>
                <c:pt idx="21">
                  <c:v>87.71597161654083</c:v>
                </c:pt>
                <c:pt idx="22">
                  <c:v>82.19963607268107</c:v>
                </c:pt>
                <c:pt idx="23">
                  <c:v>76.01740478303388</c:v>
                </c:pt>
                <c:pt idx="24">
                  <c:v>76.74920889426498</c:v>
                </c:pt>
                <c:pt idx="25">
                  <c:v>78.14405068833582</c:v>
                </c:pt>
                <c:pt idx="26">
                  <c:v>79.71800018002891</c:v>
                </c:pt>
                <c:pt idx="27">
                  <c:v>80.38455296484962</c:v>
                </c:pt>
                <c:pt idx="28">
                  <c:v>81.21663622619793</c:v>
                </c:pt>
                <c:pt idx="29">
                  <c:v>83.6989303434868</c:v>
                </c:pt>
                <c:pt idx="30">
                  <c:v>82.75074554149498</c:v>
                </c:pt>
              </c:numCache>
            </c:numRef>
          </c:yVal>
          <c:smooth val="0"/>
        </c:ser>
        <c:axId val="45712461"/>
        <c:axId val="8758966"/>
      </c:scatterChart>
      <c:valAx>
        <c:axId val="45712461"/>
        <c:scaling>
          <c:orientation val="minMax"/>
          <c:max val="200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8758966"/>
        <c:crosses val="autoZero"/>
        <c:crossBetween val="midCat"/>
        <c:dispUnits/>
      </c:valAx>
      <c:valAx>
        <c:axId val="8758966"/>
        <c:scaling>
          <c:orientation val="minMax"/>
          <c:max val="250"/>
          <c:min val="7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45712461"/>
        <c:crosses val="autoZero"/>
        <c:crossBetween val="midCat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Output per working age person in Finland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'Finland results'!$A$3:$A$23</c:f>
              <c:numCache>
                <c:ptCount val="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</c:numCache>
            </c:numRef>
          </c:xVal>
          <c:yVal>
            <c:numRef>
              <c:f>'Finland results'!$N$3:$N$23</c:f>
              <c:numCache>
                <c:ptCount val="21"/>
                <c:pt idx="0">
                  <c:v>97.4236901632561</c:v>
                </c:pt>
                <c:pt idx="1">
                  <c:v>97.64852164700935</c:v>
                </c:pt>
                <c:pt idx="2">
                  <c:v>100.91112930191197</c:v>
                </c:pt>
                <c:pt idx="3">
                  <c:v>102.81619157427674</c:v>
                </c:pt>
                <c:pt idx="4">
                  <c:v>105.267325842745</c:v>
                </c:pt>
                <c:pt idx="5">
                  <c:v>107.77593226415955</c:v>
                </c:pt>
                <c:pt idx="6">
                  <c:v>112.55269070985099</c:v>
                </c:pt>
                <c:pt idx="7">
                  <c:v>116.94870460844737</c:v>
                </c:pt>
                <c:pt idx="8">
                  <c:v>122.04494260226366</c:v>
                </c:pt>
                <c:pt idx="9">
                  <c:v>127.18257830635328</c:v>
                </c:pt>
                <c:pt idx="10">
                  <c:v>127.05357638861</c:v>
                </c:pt>
                <c:pt idx="11">
                  <c:v>118.16781111111095</c:v>
                </c:pt>
                <c:pt idx="12">
                  <c:v>117.20955307845192</c:v>
                </c:pt>
                <c:pt idx="13">
                  <c:v>124.29642567030433</c:v>
                </c:pt>
                <c:pt idx="14">
                  <c:v>129.78003816626943</c:v>
                </c:pt>
                <c:pt idx="15">
                  <c:v>133.4274767083287</c:v>
                </c:pt>
                <c:pt idx="16">
                  <c:v>136.8188906182829</c:v>
                </c:pt>
                <c:pt idx="17">
                  <c:v>148.4859107526089</c:v>
                </c:pt>
                <c:pt idx="18">
                  <c:v>157.88208473790286</c:v>
                </c:pt>
                <c:pt idx="19">
                  <c:v>159.5958265252141</c:v>
                </c:pt>
                <c:pt idx="20">
                  <c:v>175.54824340792595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'Finland results'!$A$3:$A$23</c:f>
              <c:numCache>
                <c:ptCount val="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</c:numCache>
            </c:numRef>
          </c:xVal>
          <c:yVal>
            <c:numRef>
              <c:f>'Finland results'!$O$3:$O$23</c:f>
              <c:numCache>
                <c:ptCount val="21"/>
                <c:pt idx="0">
                  <c:v>100</c:v>
                </c:pt>
                <c:pt idx="1">
                  <c:v>101.59993685842382</c:v>
                </c:pt>
                <c:pt idx="2">
                  <c:v>104.08467930957563</c:v>
                </c:pt>
                <c:pt idx="3">
                  <c:v>106.18090300718143</c:v>
                </c:pt>
                <c:pt idx="4">
                  <c:v>109.10390965640933</c:v>
                </c:pt>
                <c:pt idx="5">
                  <c:v>111.90597260017971</c:v>
                </c:pt>
                <c:pt idx="6">
                  <c:v>114.56519812737213</c:v>
                </c:pt>
                <c:pt idx="7">
                  <c:v>119.28787482351608</c:v>
                </c:pt>
                <c:pt idx="8">
                  <c:v>124.74868383716182</c:v>
                </c:pt>
                <c:pt idx="9">
                  <c:v>131.1510349301363</c:v>
                </c:pt>
                <c:pt idx="10">
                  <c:v>130.8427063511802</c:v>
                </c:pt>
                <c:pt idx="11">
                  <c:v>122.16446300318292</c:v>
                </c:pt>
                <c:pt idx="12">
                  <c:v>117.63643573332271</c:v>
                </c:pt>
                <c:pt idx="13">
                  <c:v>115.91803013525627</c:v>
                </c:pt>
                <c:pt idx="14">
                  <c:v>120.14815116210404</c:v>
                </c:pt>
                <c:pt idx="15">
                  <c:v>124.4782334820438</c:v>
                </c:pt>
                <c:pt idx="16">
                  <c:v>129.00257322723738</c:v>
                </c:pt>
                <c:pt idx="17">
                  <c:v>136.68452427583182</c:v>
                </c:pt>
                <c:pt idx="18">
                  <c:v>143.5683238748954</c:v>
                </c:pt>
                <c:pt idx="19">
                  <c:v>148.91215003968605</c:v>
                </c:pt>
                <c:pt idx="20">
                  <c:v>157.19727476903125</c:v>
                </c:pt>
              </c:numCache>
            </c:numRef>
          </c:yVal>
          <c:smooth val="0"/>
        </c:ser>
        <c:axId val="11721831"/>
        <c:axId val="38387616"/>
      </c:scatterChart>
      <c:valAx>
        <c:axId val="11721831"/>
        <c:scaling>
          <c:orientation val="minMax"/>
          <c:max val="2000"/>
          <c:min val="198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8387616"/>
        <c:crosses val="autoZero"/>
        <c:crossBetween val="midCat"/>
        <c:dispUnits/>
        <c:majorUnit val="5"/>
      </c:valAx>
      <c:valAx>
        <c:axId val="38387616"/>
        <c:scaling>
          <c:orientation val="minMax"/>
          <c:max val="18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index (1980=100)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1721831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Hours per working age person in Finland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'Finland results'!$A$3:$A$23</c:f>
              <c:numCache>
                <c:ptCount val="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</c:numCache>
            </c:numRef>
          </c:xVal>
          <c:yVal>
            <c:numRef>
              <c:f>'Finland results'!$Q$3:$Q$23</c:f>
              <c:numCache>
                <c:ptCount val="21"/>
                <c:pt idx="0">
                  <c:v>24.923688</c:v>
                </c:pt>
                <c:pt idx="1">
                  <c:v>24.581702999999997</c:v>
                </c:pt>
                <c:pt idx="2">
                  <c:v>24.80012</c:v>
                </c:pt>
                <c:pt idx="3">
                  <c:v>24.759047000000002</c:v>
                </c:pt>
                <c:pt idx="4">
                  <c:v>24.787675</c:v>
                </c:pt>
                <c:pt idx="5">
                  <c:v>24.792754</c:v>
                </c:pt>
                <c:pt idx="6">
                  <c:v>25.052654</c:v>
                </c:pt>
                <c:pt idx="7">
                  <c:v>25.203619</c:v>
                </c:pt>
                <c:pt idx="8">
                  <c:v>25.428998000000004</c:v>
                </c:pt>
                <c:pt idx="9">
                  <c:v>25.597192000000003</c:v>
                </c:pt>
                <c:pt idx="10">
                  <c:v>25.076242999999998</c:v>
                </c:pt>
                <c:pt idx="11">
                  <c:v>23.43654</c:v>
                </c:pt>
                <c:pt idx="12">
                  <c:v>23.007117</c:v>
                </c:pt>
                <c:pt idx="13">
                  <c:v>23.65123</c:v>
                </c:pt>
                <c:pt idx="14">
                  <c:v>23.96182</c:v>
                </c:pt>
                <c:pt idx="15">
                  <c:v>23.951712</c:v>
                </c:pt>
                <c:pt idx="16">
                  <c:v>23.899193</c:v>
                </c:pt>
                <c:pt idx="17">
                  <c:v>24.762798999999998</c:v>
                </c:pt>
                <c:pt idx="18">
                  <c:v>25.193834</c:v>
                </c:pt>
                <c:pt idx="19">
                  <c:v>24.730208</c:v>
                </c:pt>
                <c:pt idx="20">
                  <c:v>25.730459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'Finland results'!$A$3:$A$23</c:f>
              <c:numCache>
                <c:ptCount val="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</c:numCache>
            </c:numRef>
          </c:xVal>
          <c:yVal>
            <c:numRef>
              <c:f>'Finland results'!$R$3:$R$23</c:f>
              <c:numCache>
                <c:ptCount val="21"/>
                <c:pt idx="0">
                  <c:v>25.875532984085964</c:v>
                </c:pt>
                <c:pt idx="1">
                  <c:v>25.81103702636256</c:v>
                </c:pt>
                <c:pt idx="2">
                  <c:v>25.57760809445079</c:v>
                </c:pt>
                <c:pt idx="3">
                  <c:v>25.508865602036767</c:v>
                </c:pt>
                <c:pt idx="4">
                  <c:v>25.599701423113974</c:v>
                </c:pt>
                <c:pt idx="5">
                  <c:v>25.631735907704538</c:v>
                </c:pt>
                <c:pt idx="6">
                  <c:v>25.13815503233362</c:v>
                </c:pt>
                <c:pt idx="7">
                  <c:v>25.406719757050684</c:v>
                </c:pt>
                <c:pt idx="8">
                  <c:v>25.74133323234442</c:v>
                </c:pt>
                <c:pt idx="9">
                  <c:v>26.184312503156164</c:v>
                </c:pt>
                <c:pt idx="10">
                  <c:v>25.48866878135171</c:v>
                </c:pt>
                <c:pt idx="11">
                  <c:v>23.848374168486895</c:v>
                </c:pt>
                <c:pt idx="12">
                  <c:v>22.34858306243839</c:v>
                </c:pt>
                <c:pt idx="13">
                  <c:v>20.667747038228736</c:v>
                </c:pt>
                <c:pt idx="14">
                  <c:v>20.866711239856357</c:v>
                </c:pt>
                <c:pt idx="15">
                  <c:v>21.24594330441428</c:v>
                </c:pt>
                <c:pt idx="16">
                  <c:v>21.673871487941557</c:v>
                </c:pt>
                <c:pt idx="17">
                  <c:v>21.855095043042137</c:v>
                </c:pt>
                <c:pt idx="18">
                  <c:v>22.081323318124344</c:v>
                </c:pt>
                <c:pt idx="19">
                  <c:v>22.75621385190457</c:v>
                </c:pt>
                <c:pt idx="20">
                  <c:v>22.498419683727</c:v>
                </c:pt>
              </c:numCache>
            </c:numRef>
          </c:yVal>
          <c:smooth val="0"/>
        </c:ser>
        <c:axId val="9944225"/>
        <c:axId val="22389162"/>
      </c:scatterChart>
      <c:valAx>
        <c:axId val="9944225"/>
        <c:scaling>
          <c:orientation val="minMax"/>
          <c:max val="2000"/>
          <c:min val="198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2389162"/>
        <c:crosses val="autoZero"/>
        <c:crossBetween val="midCat"/>
        <c:dispUnits/>
        <c:majorUnit val="5"/>
      </c:valAx>
      <c:valAx>
        <c:axId val="22389162"/>
        <c:scaling>
          <c:orientation val="minMax"/>
          <c:max val="27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hours per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9944225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Capital-output ratio in Finland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'Finland results'!$A$3:$A$23</c:f>
              <c:numCache>
                <c:ptCount val="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</c:numCache>
            </c:numRef>
          </c:xVal>
          <c:yVal>
            <c:numRef>
              <c:f>'Finland results'!$T$3:$T$23</c:f>
              <c:numCache>
                <c:ptCount val="21"/>
                <c:pt idx="0">
                  <c:v>3.1955014</c:v>
                </c:pt>
                <c:pt idx="1">
                  <c:v>3.2564875</c:v>
                </c:pt>
                <c:pt idx="2">
                  <c:v>3.196978</c:v>
                </c:pt>
                <c:pt idx="3">
                  <c:v>3.1953784</c:v>
                </c:pt>
                <c:pt idx="4">
                  <c:v>3.1788655</c:v>
                </c:pt>
                <c:pt idx="5">
                  <c:v>3.1677723</c:v>
                </c:pt>
                <c:pt idx="6">
                  <c:v>3.1097677</c:v>
                </c:pt>
                <c:pt idx="7">
                  <c:v>3.0826041</c:v>
                </c:pt>
                <c:pt idx="8">
                  <c:v>3.048456</c:v>
                </c:pt>
                <c:pt idx="9">
                  <c:v>3.0337573</c:v>
                </c:pt>
                <c:pt idx="10">
                  <c:v>3.1496532</c:v>
                </c:pt>
                <c:pt idx="11">
                  <c:v>3.4752489</c:v>
                </c:pt>
                <c:pt idx="12">
                  <c:v>3.4981892</c:v>
                </c:pt>
                <c:pt idx="13">
                  <c:v>3.2776545</c:v>
                </c:pt>
                <c:pt idx="14">
                  <c:v>3.1572078</c:v>
                </c:pt>
                <c:pt idx="15">
                  <c:v>3.1114666</c:v>
                </c:pt>
                <c:pt idx="16">
                  <c:v>3.0724225</c:v>
                </c:pt>
                <c:pt idx="17">
                  <c:v>2.8676742</c:v>
                </c:pt>
                <c:pt idx="18">
                  <c:v>2.7797002</c:v>
                </c:pt>
                <c:pt idx="19">
                  <c:v>2.8584973</c:v>
                </c:pt>
                <c:pt idx="20">
                  <c:v>2.6779535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'Finland results'!$A$3:$A$23</c:f>
              <c:numCache>
                <c:ptCount val="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</c:numCache>
            </c:numRef>
          </c:xVal>
          <c:yVal>
            <c:numRef>
              <c:f>'Finland results'!$U$3:$U$23</c:f>
              <c:numCache>
                <c:ptCount val="21"/>
                <c:pt idx="0">
                  <c:v>3.1127562145272725</c:v>
                </c:pt>
                <c:pt idx="1">
                  <c:v>3.186986698895182</c:v>
                </c:pt>
                <c:pt idx="2">
                  <c:v>3.1967908930990094</c:v>
                </c:pt>
                <c:pt idx="3">
                  <c:v>3.213029584153486</c:v>
                </c:pt>
                <c:pt idx="4">
                  <c:v>3.206232633555455</c:v>
                </c:pt>
                <c:pt idx="5">
                  <c:v>3.1992459746444126</c:v>
                </c:pt>
                <c:pt idx="6">
                  <c:v>3.216366724905602</c:v>
                </c:pt>
                <c:pt idx="7">
                  <c:v>3.1694678496252067</c:v>
                </c:pt>
                <c:pt idx="8">
                  <c:v>3.1192269136371915</c:v>
                </c:pt>
                <c:pt idx="9">
                  <c:v>3.0905620311335826</c:v>
                </c:pt>
                <c:pt idx="10">
                  <c:v>3.246399851082171</c:v>
                </c:pt>
                <c:pt idx="11">
                  <c:v>3.6065480191535704</c:v>
                </c:pt>
                <c:pt idx="12">
                  <c:v>3.774411143929362</c:v>
                </c:pt>
                <c:pt idx="13">
                  <c:v>3.8159123205670924</c:v>
                </c:pt>
                <c:pt idx="14">
                  <c:v>3.6427152003773835</c:v>
                </c:pt>
                <c:pt idx="15">
                  <c:v>3.5005103106162765</c:v>
                </c:pt>
                <c:pt idx="16">
                  <c:v>3.3655441020229286</c:v>
                </c:pt>
                <c:pt idx="17">
                  <c:v>3.164436711650482</c:v>
                </c:pt>
                <c:pt idx="18">
                  <c:v>3.0294454620983307</c:v>
                </c:pt>
                <c:pt idx="19">
                  <c:v>2.9526219136977234</c:v>
                </c:pt>
                <c:pt idx="20">
                  <c:v>2.8305730648863316</c:v>
                </c:pt>
              </c:numCache>
            </c:numRef>
          </c:yVal>
          <c:smooth val="0"/>
        </c:ser>
        <c:axId val="175867"/>
        <c:axId val="1582804"/>
      </c:scatterChart>
      <c:valAx>
        <c:axId val="175867"/>
        <c:scaling>
          <c:orientation val="minMax"/>
          <c:max val="2000"/>
          <c:min val="198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582804"/>
        <c:crosses val="autoZero"/>
        <c:crossBetween val="midCat"/>
        <c:dispUnits/>
        <c:majorUnit val="5"/>
      </c:valAx>
      <c:valAx>
        <c:axId val="1582804"/>
        <c:scaling>
          <c:orientation val="minMax"/>
          <c:max val="4"/>
          <c:min val="2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75867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0.81925</cdr:x>
      <cdr:y>0.461</cdr:y>
    </cdr:from>
    <cdr:to>
      <cdr:x>0.93925</cdr:x>
      <cdr:y>0.51025</cdr:y>
    </cdr:to>
    <cdr:sp>
      <cdr:nvSpPr>
        <cdr:cNvPr id="1" name="TextBox 1"/>
        <cdr:cNvSpPr txBox="1">
          <a:spLocks noChangeArrowheads="1"/>
        </cdr:cNvSpPr>
      </cdr:nvSpPr>
      <cdr:spPr>
        <a:xfrm>
          <a:off x="7105650" y="273367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output</a:t>
          </a:r>
        </a:p>
      </cdr:txBody>
    </cdr:sp>
  </cdr:relSizeAnchor>
  <cdr:relSizeAnchor xmlns:cdr="http://schemas.openxmlformats.org/drawingml/2006/chartDrawing">
    <cdr:from>
      <cdr:x>0.73825</cdr:x>
      <cdr:y>0.16925</cdr:y>
    </cdr:from>
    <cdr:to>
      <cdr:x>0.8815</cdr:x>
      <cdr:y>0.21825</cdr:y>
    </cdr:to>
    <cdr:sp>
      <cdr:nvSpPr>
        <cdr:cNvPr id="2" name="TextBox 2"/>
        <cdr:cNvSpPr txBox="1">
          <a:spLocks noChangeArrowheads="1"/>
        </cdr:cNvSpPr>
      </cdr:nvSpPr>
      <cdr:spPr>
        <a:xfrm>
          <a:off x="6400800" y="1000125"/>
          <a:ext cx="12477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productivity</a:t>
          </a:r>
        </a:p>
      </cdr:txBody>
    </cdr:sp>
  </cdr:relSizeAnchor>
  <cdr:relSizeAnchor xmlns:cdr="http://schemas.openxmlformats.org/drawingml/2006/chartDrawing">
    <cdr:from>
      <cdr:x>0.57375</cdr:x>
      <cdr:y>0.684</cdr:y>
    </cdr:from>
    <cdr:to>
      <cdr:x>0.65925</cdr:x>
      <cdr:y>0.733</cdr:y>
    </cdr:to>
    <cdr:sp>
      <cdr:nvSpPr>
        <cdr:cNvPr id="3" name="TextBox 3"/>
        <cdr:cNvSpPr txBox="1">
          <a:spLocks noChangeArrowheads="1"/>
        </cdr:cNvSpPr>
      </cdr:nvSpPr>
      <cdr:spPr>
        <a:xfrm>
          <a:off x="4972050" y="4057650"/>
          <a:ext cx="742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capital</a:t>
          </a:r>
        </a:p>
      </cdr:txBody>
    </cdr:sp>
  </cdr:relSizeAnchor>
  <cdr:relSizeAnchor xmlns:cdr="http://schemas.openxmlformats.org/drawingml/2006/chartDrawing">
    <cdr:from>
      <cdr:x>0.60925</cdr:x>
      <cdr:y>0.83775</cdr:y>
    </cdr:from>
    <cdr:to>
      <cdr:x>0.677</cdr:x>
      <cdr:y>0.88675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86375" y="4962525"/>
          <a:ext cx="5905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labor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0.74975</cdr:x>
      <cdr:y>0.587</cdr:y>
    </cdr:from>
    <cdr:to>
      <cdr:x>0.818</cdr:x>
      <cdr:y>0.6265</cdr:y>
    </cdr:to>
    <cdr:sp>
      <cdr:nvSpPr>
        <cdr:cNvPr id="1" name="TextBox 1"/>
        <cdr:cNvSpPr txBox="1">
          <a:spLocks noChangeArrowheads="1"/>
        </cdr:cNvSpPr>
      </cdr:nvSpPr>
      <cdr:spPr>
        <a:xfrm>
          <a:off x="6505575" y="3476625"/>
          <a:ext cx="590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data</a:t>
          </a:r>
        </a:p>
      </cdr:txBody>
    </cdr:sp>
  </cdr:relSizeAnchor>
  <cdr:relSizeAnchor xmlns:cdr="http://schemas.openxmlformats.org/drawingml/2006/chartDrawing">
    <cdr:from>
      <cdr:x>0.69925</cdr:x>
      <cdr:y>0.41375</cdr:y>
    </cdr:from>
    <cdr:to>
      <cdr:x>0.789</cdr:x>
      <cdr:y>0.47675</cdr:y>
    </cdr:to>
    <cdr:sp>
      <cdr:nvSpPr>
        <cdr:cNvPr id="2" name="TextBox 2"/>
        <cdr:cNvSpPr txBox="1">
          <a:spLocks noChangeArrowheads="1"/>
        </cdr:cNvSpPr>
      </cdr:nvSpPr>
      <cdr:spPr>
        <a:xfrm>
          <a:off x="6067425" y="2447925"/>
          <a:ext cx="7810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model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0.7865</cdr:x>
      <cdr:y>0.75275</cdr:y>
    </cdr:from>
    <cdr:to>
      <cdr:x>0.85575</cdr:x>
      <cdr:y>0.79225</cdr:y>
    </cdr:to>
    <cdr:sp>
      <cdr:nvSpPr>
        <cdr:cNvPr id="1" name="TextBox 1"/>
        <cdr:cNvSpPr txBox="1">
          <a:spLocks noChangeArrowheads="1"/>
        </cdr:cNvSpPr>
      </cdr:nvSpPr>
      <cdr:spPr>
        <a:xfrm>
          <a:off x="6819900" y="4457700"/>
          <a:ext cx="600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data</a:t>
          </a:r>
        </a:p>
      </cdr:txBody>
    </cdr:sp>
  </cdr:relSizeAnchor>
  <cdr:relSizeAnchor xmlns:cdr="http://schemas.openxmlformats.org/drawingml/2006/chartDrawing">
    <cdr:from>
      <cdr:x>0.6955</cdr:x>
      <cdr:y>0.41375</cdr:y>
    </cdr:from>
    <cdr:to>
      <cdr:x>0.7865</cdr:x>
      <cdr:y>0.47675</cdr:y>
    </cdr:to>
    <cdr:sp>
      <cdr:nvSpPr>
        <cdr:cNvPr id="2" name="TextBox 2"/>
        <cdr:cNvSpPr txBox="1">
          <a:spLocks noChangeArrowheads="1"/>
        </cdr:cNvSpPr>
      </cdr:nvSpPr>
      <cdr:spPr>
        <a:xfrm>
          <a:off x="6029325" y="2447925"/>
          <a:ext cx="7905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model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0.72425</cdr:x>
      <cdr:y>0.31925</cdr:y>
    </cdr:from>
    <cdr:to>
      <cdr:x>0.793</cdr:x>
      <cdr:y>0.35925</cdr:y>
    </cdr:to>
    <cdr:sp>
      <cdr:nvSpPr>
        <cdr:cNvPr id="1" name="TextBox 1"/>
        <cdr:cNvSpPr txBox="1">
          <a:spLocks noChangeArrowheads="1"/>
        </cdr:cNvSpPr>
      </cdr:nvSpPr>
      <cdr:spPr>
        <a:xfrm>
          <a:off x="6276975" y="1885950"/>
          <a:ext cx="600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data</a:t>
          </a:r>
        </a:p>
      </cdr:txBody>
    </cdr:sp>
  </cdr:relSizeAnchor>
  <cdr:relSizeAnchor xmlns:cdr="http://schemas.openxmlformats.org/drawingml/2006/chartDrawing">
    <cdr:from>
      <cdr:x>0.607</cdr:x>
      <cdr:y>0.61675</cdr:y>
    </cdr:from>
    <cdr:to>
      <cdr:x>0.6975</cdr:x>
      <cdr:y>0.6795</cdr:y>
    </cdr:to>
    <cdr:sp>
      <cdr:nvSpPr>
        <cdr:cNvPr id="2" name="TextBox 2"/>
        <cdr:cNvSpPr txBox="1">
          <a:spLocks noChangeArrowheads="1"/>
        </cdr:cNvSpPr>
      </cdr:nvSpPr>
      <cdr:spPr>
        <a:xfrm>
          <a:off x="5257800" y="3657600"/>
          <a:ext cx="7810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model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selection activeCell="H43" sqref="H43"/>
    </sheetView>
  </sheetViews>
  <sheetFormatPr defaultColWidth="9.140625" defaultRowHeight="12.75"/>
  <cols>
    <col min="2" max="2" width="7.00390625" style="0" customWidth="1"/>
    <col min="3" max="3" width="9.8515625" style="0" bestFit="1" customWidth="1"/>
    <col min="4" max="4" width="11.421875" style="0" customWidth="1"/>
    <col min="5" max="5" width="9.00390625" style="0" customWidth="1"/>
  </cols>
  <sheetData>
    <row r="1" spans="2:5" ht="12.75">
      <c r="B1" t="s">
        <v>0</v>
      </c>
      <c r="C1" t="s">
        <v>1</v>
      </c>
      <c r="D1" t="s">
        <v>4</v>
      </c>
      <c r="E1" t="s">
        <v>2</v>
      </c>
    </row>
    <row r="2" ht="12.75">
      <c r="D2" t="s">
        <v>3</v>
      </c>
    </row>
    <row r="4" spans="1:5" ht="12.75">
      <c r="A4">
        <v>1950</v>
      </c>
      <c r="B4" s="3">
        <v>83312.72382838198</v>
      </c>
      <c r="C4" s="3">
        <v>12420.672908547162</v>
      </c>
      <c r="D4" s="3">
        <v>10920.86977105161</v>
      </c>
      <c r="E4" s="3">
        <v>14670710.211448459</v>
      </c>
    </row>
    <row r="5" spans="1:5" ht="12.75">
      <c r="A5">
        <v>1951</v>
      </c>
      <c r="B5" s="3">
        <v>86541.77911571678</v>
      </c>
      <c r="C5" s="3">
        <v>17062.943275006593</v>
      </c>
      <c r="D5" s="3">
        <v>11138.650381063253</v>
      </c>
      <c r="E5" s="3">
        <v>15279134.845939156</v>
      </c>
    </row>
    <row r="6" spans="1:5" ht="12.75">
      <c r="A6">
        <v>1952</v>
      </c>
      <c r="B6" s="3">
        <v>82189.91083878113</v>
      </c>
      <c r="C6" s="3">
        <v>14277.938772362033</v>
      </c>
      <c r="D6" s="3">
        <v>11360.251703531238</v>
      </c>
      <c r="E6" s="3">
        <v>14659776.751442688</v>
      </c>
    </row>
    <row r="7" spans="1:5" ht="12.75">
      <c r="A7">
        <v>1953</v>
      </c>
      <c r="B7" s="3">
        <v>87316.1329016484</v>
      </c>
      <c r="C7" s="3">
        <v>14758.477633494984</v>
      </c>
      <c r="D7" s="3">
        <v>11586.94730927435</v>
      </c>
      <c r="E7" s="3">
        <v>15200064.782071628</v>
      </c>
    </row>
    <row r="8" spans="1:5" ht="12.75">
      <c r="A8">
        <v>1954</v>
      </c>
      <c r="B8" s="3">
        <v>90119.2936067208</v>
      </c>
      <c r="C8" s="3">
        <v>13371.521124310702</v>
      </c>
      <c r="D8" s="3">
        <v>11817.463627473808</v>
      </c>
      <c r="E8" s="3">
        <v>15334395.30200249</v>
      </c>
    </row>
    <row r="9" spans="1:5" ht="12.75">
      <c r="A9">
        <v>1955</v>
      </c>
      <c r="B9" s="3">
        <v>96484.48172707867</v>
      </c>
      <c r="C9" s="3">
        <v>16009.582286417011</v>
      </c>
      <c r="D9" s="3">
        <v>12053.07422894839</v>
      </c>
      <c r="E9" s="3">
        <v>15568271.387849955</v>
      </c>
    </row>
    <row r="10" spans="1:5" ht="12.75">
      <c r="A10">
        <v>1956</v>
      </c>
      <c r="B10" s="3">
        <v>99163.74582640202</v>
      </c>
      <c r="C10" s="3">
        <v>17113.05494571087</v>
      </c>
      <c r="D10" s="3">
        <v>12260.666272409779</v>
      </c>
      <c r="E10" s="3">
        <v>15717701.51204464</v>
      </c>
    </row>
    <row r="11" spans="1:5" ht="12.75">
      <c r="A11">
        <v>1957</v>
      </c>
      <c r="B11" s="3">
        <v>104305.45496498793</v>
      </c>
      <c r="C11" s="3">
        <v>18753.848623667865</v>
      </c>
      <c r="D11" s="3">
        <v>12472.079028327513</v>
      </c>
      <c r="E11" s="3">
        <v>16066866.649505647</v>
      </c>
    </row>
    <row r="12" spans="1:5" ht="12.75">
      <c r="A12">
        <v>1958</v>
      </c>
      <c r="B12" s="3">
        <v>110670.64308534576</v>
      </c>
      <c r="C12" s="3">
        <v>20332.563074031106</v>
      </c>
      <c r="D12" s="3">
        <v>12686.6757112922</v>
      </c>
      <c r="E12" s="3">
        <v>16439508.096367452</v>
      </c>
    </row>
    <row r="13" spans="1:5" ht="12.75">
      <c r="A13">
        <v>1959</v>
      </c>
      <c r="B13" s="3">
        <v>103523.35764119701</v>
      </c>
      <c r="C13" s="3">
        <v>16118.800512928434</v>
      </c>
      <c r="D13" s="3">
        <v>12905.729892122623</v>
      </c>
      <c r="E13" s="3">
        <v>16099080.644905433</v>
      </c>
    </row>
    <row r="14" spans="1:5" ht="12.75">
      <c r="A14">
        <v>1960</v>
      </c>
      <c r="B14" s="3">
        <v>111669.55946919756</v>
      </c>
      <c r="C14" s="3">
        <v>24859.871033400363</v>
      </c>
      <c r="D14" s="3">
        <v>13127.968</v>
      </c>
      <c r="E14" s="3">
        <v>16122501.737874607</v>
      </c>
    </row>
    <row r="15" spans="1:5" ht="12.75">
      <c r="A15">
        <v>1961</v>
      </c>
      <c r="B15" s="3">
        <v>119598.94223713723</v>
      </c>
      <c r="C15" s="3">
        <v>29200.432564335348</v>
      </c>
      <c r="D15" s="3">
        <v>13329.257</v>
      </c>
      <c r="E15" s="3">
        <v>16233224.5976702</v>
      </c>
    </row>
    <row r="16" spans="1:5" ht="12.75">
      <c r="A16">
        <v>1962</v>
      </c>
      <c r="B16" s="3">
        <v>117701.7754616048</v>
      </c>
      <c r="C16" s="3">
        <v>26605.362650107705</v>
      </c>
      <c r="D16" s="3">
        <v>13533.659</v>
      </c>
      <c r="E16" s="3">
        <v>15918401.879380375</v>
      </c>
    </row>
    <row r="17" spans="1:5" ht="12.75">
      <c r="A17">
        <v>1963</v>
      </c>
      <c r="B17" s="3">
        <v>114914.101832251</v>
      </c>
      <c r="C17" s="3">
        <v>22394.04253002373</v>
      </c>
      <c r="D17" s="3">
        <v>13741.221</v>
      </c>
      <c r="E17" s="3">
        <v>15677693.534338921</v>
      </c>
    </row>
    <row r="18" spans="1:5" ht="12.75">
      <c r="A18">
        <v>1964</v>
      </c>
      <c r="B18" s="3">
        <v>126753.97121914534</v>
      </c>
      <c r="C18" s="3">
        <v>24907.073539715027</v>
      </c>
      <c r="D18" s="3">
        <v>13951.992</v>
      </c>
      <c r="E18" s="3">
        <v>16234331.443293247</v>
      </c>
    </row>
    <row r="19" spans="1:5" ht="12.75">
      <c r="A19">
        <v>1965</v>
      </c>
      <c r="B19" s="3">
        <v>138369.2780081195</v>
      </c>
      <c r="C19" s="3">
        <v>26026.945112495778</v>
      </c>
      <c r="D19" s="3">
        <v>14166.023</v>
      </c>
      <c r="E19" s="3">
        <v>16724298.813715061</v>
      </c>
    </row>
    <row r="20" spans="1:5" ht="12.75">
      <c r="A20">
        <v>1966</v>
      </c>
      <c r="B20" s="3">
        <v>139259.78486194086</v>
      </c>
      <c r="C20" s="3">
        <v>26836.55714724931</v>
      </c>
      <c r="D20" s="3">
        <v>14378.164</v>
      </c>
      <c r="E20" s="3">
        <v>16796014.181012336</v>
      </c>
    </row>
    <row r="21" spans="1:5" ht="12.75">
      <c r="A21">
        <v>1967</v>
      </c>
      <c r="B21" s="3">
        <v>142945.7088829753</v>
      </c>
      <c r="C21" s="3">
        <v>28101.50988314948</v>
      </c>
      <c r="D21" s="3">
        <v>14593.504</v>
      </c>
      <c r="E21" s="3">
        <v>17325971.16262002</v>
      </c>
    </row>
    <row r="22" spans="1:5" ht="12.75">
      <c r="A22">
        <v>1968</v>
      </c>
      <c r="B22" s="3">
        <v>149086.334405413</v>
      </c>
      <c r="C22" s="3">
        <v>31514.353386096845</v>
      </c>
      <c r="D22" s="3">
        <v>14812.095</v>
      </c>
      <c r="E22" s="3">
        <v>17561341.41446864</v>
      </c>
    </row>
    <row r="23" spans="1:5" ht="12.75">
      <c r="A23">
        <v>1969</v>
      </c>
      <c r="B23" s="3">
        <v>161816.7106461287</v>
      </c>
      <c r="C23" s="3">
        <v>37792.51534459345</v>
      </c>
      <c r="D23" s="3">
        <v>15033.984</v>
      </c>
      <c r="E23" s="3">
        <v>18868892.64938462</v>
      </c>
    </row>
    <row r="24" spans="1:5" ht="12.75">
      <c r="A24">
        <v>1970</v>
      </c>
      <c r="B24" s="3">
        <v>170520.4472</v>
      </c>
      <c r="C24" s="3">
        <v>37893.432711111105</v>
      </c>
      <c r="D24" s="3">
        <v>15259.221</v>
      </c>
      <c r="E24" s="3">
        <v>18572593.288773276</v>
      </c>
    </row>
    <row r="25" spans="1:5" ht="12.75">
      <c r="A25">
        <v>1971</v>
      </c>
      <c r="B25" s="3">
        <v>178811.53142400002</v>
      </c>
      <c r="C25" s="3">
        <v>41264.199559384615</v>
      </c>
      <c r="D25" s="3">
        <v>15492.847</v>
      </c>
      <c r="E25" s="3">
        <v>18791388.780597594</v>
      </c>
    </row>
    <row r="26" spans="1:5" ht="12.75">
      <c r="A26">
        <v>1972</v>
      </c>
      <c r="B26" s="3">
        <v>185444.50201599995</v>
      </c>
      <c r="C26" s="3">
        <v>35322.7622887619</v>
      </c>
      <c r="D26" s="3">
        <v>15730.057</v>
      </c>
      <c r="E26" s="3">
        <v>19232830.805409607</v>
      </c>
    </row>
    <row r="27" spans="1:5" ht="12.75">
      <c r="A27">
        <v>1973</v>
      </c>
      <c r="B27" s="3">
        <v>195670.05214400002</v>
      </c>
      <c r="C27" s="3">
        <v>33543.4375104</v>
      </c>
      <c r="D27" s="3">
        <v>15970.906</v>
      </c>
      <c r="E27" s="3">
        <v>19805237.851417743</v>
      </c>
    </row>
    <row r="28" spans="1:5" ht="12.75">
      <c r="A28">
        <v>1974</v>
      </c>
      <c r="B28" s="3">
        <v>208659.641056</v>
      </c>
      <c r="C28" s="3">
        <v>38325.24019395919</v>
      </c>
      <c r="D28" s="3">
        <v>16215.448</v>
      </c>
      <c r="E28" s="3">
        <v>20333018.121104</v>
      </c>
    </row>
    <row r="29" spans="1:5" ht="12.75">
      <c r="A29">
        <v>1975</v>
      </c>
      <c r="B29" s="3">
        <v>205895.860304</v>
      </c>
      <c r="C29" s="3">
        <v>54713.58525560839</v>
      </c>
      <c r="D29" s="3">
        <v>16463.741</v>
      </c>
      <c r="E29" s="3">
        <v>20228305.10376</v>
      </c>
    </row>
    <row r="30" spans="1:5" ht="12.75">
      <c r="A30">
        <v>1976</v>
      </c>
      <c r="B30" s="3">
        <v>197881.12835199997</v>
      </c>
      <c r="C30" s="3">
        <v>53706.86751055598</v>
      </c>
      <c r="D30" s="3">
        <v>16615.997</v>
      </c>
      <c r="E30" s="3">
        <v>20012510.903892</v>
      </c>
    </row>
    <row r="31" spans="1:5" ht="12.75">
      <c r="A31">
        <v>1977</v>
      </c>
      <c r="B31" s="3">
        <v>210870.459232</v>
      </c>
      <c r="C31" s="3">
        <v>57326.942810801724</v>
      </c>
      <c r="D31" s="3">
        <v>16769.804</v>
      </c>
      <c r="E31" s="3">
        <v>20501115.3937408</v>
      </c>
    </row>
    <row r="32" spans="1:5" ht="12.75">
      <c r="A32">
        <v>1978</v>
      </c>
      <c r="B32" s="3">
        <v>203684.78409599996</v>
      </c>
      <c r="C32" s="3">
        <v>48605.71175695528</v>
      </c>
      <c r="D32" s="3">
        <v>16925.176</v>
      </c>
      <c r="E32" s="3">
        <v>20841207.066368002</v>
      </c>
    </row>
    <row r="33" spans="1:5" ht="12.75">
      <c r="A33">
        <v>1979</v>
      </c>
      <c r="B33" s="3">
        <v>220819.91512000002</v>
      </c>
      <c r="C33" s="3">
        <v>49847.56627191356</v>
      </c>
      <c r="D33" s="3">
        <v>17082.136</v>
      </c>
      <c r="E33" s="3">
        <v>21086648.0701968</v>
      </c>
    </row>
    <row r="34" spans="1:5" ht="12.75">
      <c r="A34">
        <v>1980</v>
      </c>
      <c r="B34" s="3">
        <v>220267.21057599998</v>
      </c>
      <c r="C34" s="3">
        <v>55640.41517154167</v>
      </c>
      <c r="D34" s="3">
        <v>17240.694</v>
      </c>
      <c r="E34" s="3">
        <v>21276884.1428</v>
      </c>
    </row>
    <row r="35" spans="1:5" ht="12.75">
      <c r="A35">
        <v>1981</v>
      </c>
      <c r="B35" s="3">
        <v>207615.385552</v>
      </c>
      <c r="C35" s="3">
        <v>47112.081067191866</v>
      </c>
      <c r="D35" s="3">
        <v>17453.952</v>
      </c>
      <c r="E35" s="3">
        <v>21087377.007060003</v>
      </c>
    </row>
    <row r="36" spans="1:5" ht="12.75">
      <c r="A36">
        <v>1982</v>
      </c>
      <c r="B36" s="3">
        <v>201078.66089600002</v>
      </c>
      <c r="C36" s="3">
        <v>43745.558937378</v>
      </c>
      <c r="D36" s="3">
        <v>17669.852</v>
      </c>
      <c r="E36" s="3">
        <v>21108767.496429604</v>
      </c>
    </row>
    <row r="37" spans="1:5" ht="12.75">
      <c r="A37">
        <v>1983</v>
      </c>
      <c r="B37" s="3">
        <v>209453.34748800003</v>
      </c>
      <c r="C37" s="3">
        <v>43746.10097763069</v>
      </c>
      <c r="D37" s="3">
        <v>17888.42</v>
      </c>
      <c r="E37" s="3">
        <v>21067517.785438802</v>
      </c>
    </row>
    <row r="38" spans="1:5" ht="12.75">
      <c r="A38">
        <v>1984</v>
      </c>
      <c r="B38" s="3">
        <v>213632.175728</v>
      </c>
      <c r="C38" s="3">
        <v>42649.725063788</v>
      </c>
      <c r="D38" s="3">
        <v>18109.692</v>
      </c>
      <c r="E38" s="3">
        <v>21751106.0378092</v>
      </c>
    </row>
    <row r="39" spans="1:5" ht="12.75">
      <c r="A39">
        <v>1985</v>
      </c>
      <c r="B39" s="3">
        <v>198793.01344</v>
      </c>
      <c r="C39" s="3">
        <v>34965.836162274085</v>
      </c>
      <c r="D39" s="3">
        <v>18333.7</v>
      </c>
      <c r="E39" s="3">
        <v>21627937.845799997</v>
      </c>
    </row>
    <row r="40" spans="1:5" ht="12.75">
      <c r="A40">
        <v>1986</v>
      </c>
      <c r="B40" s="3">
        <v>212971.097744</v>
      </c>
      <c r="C40" s="3">
        <v>37188.5109130407</v>
      </c>
      <c r="D40" s="3">
        <v>18591.386</v>
      </c>
      <c r="E40" s="3">
        <v>22447200.922114797</v>
      </c>
    </row>
    <row r="41" spans="1:5" ht="12.75">
      <c r="A41">
        <v>1987</v>
      </c>
      <c r="B41" s="3">
        <v>218493.24057599998</v>
      </c>
      <c r="C41" s="3">
        <v>42726.060416335196</v>
      </c>
      <c r="D41" s="3">
        <v>18852.694</v>
      </c>
      <c r="E41" s="3">
        <v>22894481.418224007</v>
      </c>
    </row>
    <row r="42" spans="1:5" ht="12.75">
      <c r="A42">
        <v>1988</v>
      </c>
      <c r="B42" s="3">
        <v>214356.98761600003</v>
      </c>
      <c r="C42" s="3">
        <v>39956.22587047264</v>
      </c>
      <c r="D42" s="3">
        <v>19117.674</v>
      </c>
      <c r="E42" s="3">
        <v>23087632.047272</v>
      </c>
    </row>
    <row r="43" spans="1:5" ht="12.75">
      <c r="A43">
        <v>1989</v>
      </c>
      <c r="B43" s="3">
        <v>199496.666704</v>
      </c>
      <c r="C43" s="3">
        <v>30951.304805774074</v>
      </c>
      <c r="D43" s="3">
        <v>19386.38</v>
      </c>
      <c r="E43" s="3">
        <v>23363613.778336</v>
      </c>
    </row>
    <row r="44" spans="1:5" ht="12.75">
      <c r="A44">
        <v>1990</v>
      </c>
      <c r="B44" s="3">
        <v>195829.51592</v>
      </c>
      <c r="C44" s="3">
        <v>27411.125843246253</v>
      </c>
      <c r="D44" s="3">
        <v>19658.86</v>
      </c>
      <c r="E44" s="3">
        <v>23221742.195079993</v>
      </c>
    </row>
    <row r="45" spans="1:5" ht="12.75">
      <c r="A45">
        <v>1991</v>
      </c>
      <c r="B45" s="3">
        <v>216553.097968</v>
      </c>
      <c r="C45" s="3">
        <v>31696.948464363897</v>
      </c>
      <c r="D45" s="3">
        <v>20004.67</v>
      </c>
      <c r="E45" s="3">
        <v>24214668.19993</v>
      </c>
    </row>
    <row r="46" spans="1:5" ht="12.75">
      <c r="A46">
        <v>1992</v>
      </c>
      <c r="B46" s="3">
        <v>237361.83057599998</v>
      </c>
      <c r="C46" s="3">
        <v>39609.03022458369</v>
      </c>
      <c r="D46" s="3">
        <v>20356.564</v>
      </c>
      <c r="E46" s="3">
        <v>24739352.354932804</v>
      </c>
    </row>
    <row r="47" spans="1:5" ht="12.75">
      <c r="A47">
        <v>1993</v>
      </c>
      <c r="B47" s="3">
        <v>250943.086864</v>
      </c>
      <c r="C47" s="3">
        <v>49405.56416840419</v>
      </c>
      <c r="D47" s="3">
        <v>20714.652</v>
      </c>
      <c r="E47" s="3">
        <v>24911857.287720002</v>
      </c>
    </row>
    <row r="48" spans="1:5" ht="12.75">
      <c r="A48">
        <v>1994</v>
      </c>
      <c r="B48" s="3">
        <v>265589.75728</v>
      </c>
      <c r="C48" s="3">
        <v>53036.45055938285</v>
      </c>
      <c r="D48" s="3">
        <v>21079.036</v>
      </c>
      <c r="E48" s="3">
        <v>24360695.75665024</v>
      </c>
    </row>
    <row r="49" spans="1:5" ht="12.75">
      <c r="A49">
        <v>1995</v>
      </c>
      <c r="B49" s="3">
        <v>258032</v>
      </c>
      <c r="C49" s="3">
        <v>47778</v>
      </c>
      <c r="D49" s="3">
        <v>21449.836</v>
      </c>
      <c r="E49" s="3">
        <v>23252081.848319996</v>
      </c>
    </row>
    <row r="50" spans="1:5" ht="12.75">
      <c r="A50">
        <v>1996</v>
      </c>
      <c r="B50" s="3">
        <v>272293.42864</v>
      </c>
      <c r="C50" s="3">
        <v>53490.175572117136</v>
      </c>
      <c r="D50" s="3">
        <v>21784.18</v>
      </c>
      <c r="E50" s="3">
        <v>23137607.1264</v>
      </c>
    </row>
    <row r="51" spans="1:5" ht="12.75">
      <c r="A51">
        <v>1997</v>
      </c>
      <c r="B51" s="3">
        <v>294378.38752</v>
      </c>
      <c r="C51" s="3">
        <v>61393.874781239574</v>
      </c>
      <c r="D51" s="3">
        <v>22123.74</v>
      </c>
      <c r="E51" s="3">
        <v>23873407.521599997</v>
      </c>
    </row>
    <row r="52" spans="1:5" ht="12.75">
      <c r="A52">
        <v>1998</v>
      </c>
      <c r="B52" s="3">
        <v>305711.15296</v>
      </c>
      <c r="C52" s="3">
        <v>64194.14719587032</v>
      </c>
      <c r="D52" s="3">
        <v>22468.598</v>
      </c>
      <c r="E52" s="3">
        <v>25591782.319999997</v>
      </c>
    </row>
    <row r="53" spans="1:5" ht="12.75">
      <c r="A53">
        <v>1999</v>
      </c>
      <c r="B53" s="3">
        <v>295364.06976</v>
      </c>
      <c r="C53" s="3">
        <v>52813.27045972623</v>
      </c>
      <c r="D53" s="3">
        <v>22818.836</v>
      </c>
      <c r="E53" s="3">
        <v>25646880.3448</v>
      </c>
    </row>
    <row r="54" spans="1:5" ht="12.75">
      <c r="A54">
        <v>2000</v>
      </c>
      <c r="B54" s="3">
        <v>293034.04079999996</v>
      </c>
      <c r="C54" s="3">
        <v>51332.81992958859</v>
      </c>
      <c r="D54" s="3">
        <v>23174.536</v>
      </c>
      <c r="E54" s="3">
        <v>25499219.041920003</v>
      </c>
    </row>
    <row r="55" spans="1:5" ht="12.75">
      <c r="A55">
        <v>2001</v>
      </c>
      <c r="B55" s="3">
        <v>279977.6216</v>
      </c>
      <c r="C55" s="3">
        <v>43922.69613469745</v>
      </c>
      <c r="D55" s="3">
        <v>23535.780651357327</v>
      </c>
      <c r="E55" s="3">
        <v>24755845.32546944</v>
      </c>
    </row>
    <row r="56" spans="1:5" ht="12.75">
      <c r="A56">
        <v>2002</v>
      </c>
      <c r="B56" s="3">
        <v>249353.67514452795</v>
      </c>
      <c r="C56" s="3">
        <v>29905.4201153207</v>
      </c>
      <c r="D56" s="3">
        <v>23902.656384093556</v>
      </c>
      <c r="E56" s="3">
        <v>23573195.28604404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J9" sqref="J9"/>
    </sheetView>
  </sheetViews>
  <sheetFormatPr defaultColWidth="9.140625" defaultRowHeight="12.75"/>
  <cols>
    <col min="2" max="2" width="7.00390625" style="0" bestFit="1" customWidth="1"/>
    <col min="3" max="3" width="9.8515625" style="0" bestFit="1" customWidth="1"/>
    <col min="4" max="4" width="11.421875" style="0" bestFit="1" customWidth="1"/>
    <col min="5" max="5" width="9.00390625" style="0" bestFit="1" customWidth="1"/>
  </cols>
  <sheetData>
    <row r="1" spans="2:5" ht="12.75">
      <c r="B1" t="s">
        <v>0</v>
      </c>
      <c r="C1" t="s">
        <v>1</v>
      </c>
      <c r="D1" t="s">
        <v>4</v>
      </c>
      <c r="E1" t="s">
        <v>2</v>
      </c>
    </row>
    <row r="2" ht="12.75">
      <c r="D2" t="s">
        <v>3</v>
      </c>
    </row>
    <row r="4" spans="1:5" ht="12.75">
      <c r="A4">
        <v>1954</v>
      </c>
      <c r="B4" s="3">
        <v>68753.13976373593</v>
      </c>
      <c r="C4" s="3">
        <v>14620.031397536448</v>
      </c>
      <c r="D4" s="3">
        <v>18944.45211709357</v>
      </c>
      <c r="E4" s="3">
        <v>26616796.380286478</v>
      </c>
    </row>
    <row r="5" spans="1:5" ht="12.75">
      <c r="A5">
        <v>1955</v>
      </c>
      <c r="B5" s="3">
        <v>86082.2235101092</v>
      </c>
      <c r="C5" s="3">
        <v>18855.302565014146</v>
      </c>
      <c r="D5" s="3">
        <v>19037</v>
      </c>
      <c r="E5" s="3">
        <v>26746825.37978045</v>
      </c>
    </row>
    <row r="6" spans="1:5" ht="12.75">
      <c r="A6">
        <v>1956</v>
      </c>
      <c r="B6" s="3">
        <v>92234.04824007169</v>
      </c>
      <c r="C6" s="3">
        <v>21557.18531659301</v>
      </c>
      <c r="D6" s="3">
        <v>19130</v>
      </c>
      <c r="E6" s="3">
        <v>26877489.6</v>
      </c>
    </row>
    <row r="7" spans="1:5" ht="12.75">
      <c r="A7">
        <v>1957</v>
      </c>
      <c r="B7" s="3">
        <v>96176.4147923716</v>
      </c>
      <c r="C7" s="3">
        <v>23578.162685269876</v>
      </c>
      <c r="D7" s="3">
        <v>19224</v>
      </c>
      <c r="E7" s="3">
        <v>27293500</v>
      </c>
    </row>
    <row r="8" spans="1:5" ht="12.75">
      <c r="A8">
        <v>1958</v>
      </c>
      <c r="B8" s="3">
        <v>100508.68572896492</v>
      </c>
      <c r="C8" s="3">
        <v>24930.449712987363</v>
      </c>
      <c r="D8" s="3">
        <v>19317</v>
      </c>
      <c r="E8" s="3">
        <v>27764672</v>
      </c>
    </row>
    <row r="9" spans="1:5" ht="12.75">
      <c r="A9">
        <v>1959</v>
      </c>
      <c r="B9" s="3">
        <v>102458.20765043191</v>
      </c>
      <c r="C9" s="3">
        <v>20312.448291045996</v>
      </c>
      <c r="D9" s="3">
        <v>19411</v>
      </c>
      <c r="E9" s="3">
        <v>27463581.6</v>
      </c>
    </row>
    <row r="10" spans="1:5" ht="12.75">
      <c r="A10">
        <v>1960</v>
      </c>
      <c r="B10" s="3">
        <v>104884.27937492417</v>
      </c>
      <c r="C10" s="3">
        <v>20872.818283183722</v>
      </c>
      <c r="D10" s="3">
        <v>19504</v>
      </c>
      <c r="E10" s="3">
        <v>26942682</v>
      </c>
    </row>
    <row r="11" spans="1:5" ht="12.75">
      <c r="A11">
        <v>1961</v>
      </c>
      <c r="B11" s="3">
        <v>117317.896962947</v>
      </c>
      <c r="C11" s="3">
        <v>27178.972451714333</v>
      </c>
      <c r="D11" s="3">
        <v>19637</v>
      </c>
      <c r="E11" s="3">
        <v>26996970.000000004</v>
      </c>
    </row>
    <row r="12" spans="1:5" ht="12.75">
      <c r="A12">
        <v>1962</v>
      </c>
      <c r="B12" s="3">
        <v>128235.21972316215</v>
      </c>
      <c r="C12" s="3">
        <v>32801.95367359073</v>
      </c>
      <c r="D12" s="3">
        <v>19810</v>
      </c>
      <c r="E12" s="3">
        <v>27927806.400000002</v>
      </c>
    </row>
    <row r="13" spans="1:5" ht="12.75">
      <c r="A13">
        <v>1963</v>
      </c>
      <c r="B13" s="3">
        <v>139455.80144893882</v>
      </c>
      <c r="C13" s="3">
        <v>35761.88547009687</v>
      </c>
      <c r="D13" s="3">
        <v>19982</v>
      </c>
      <c r="E13" s="3">
        <v>28209126.4</v>
      </c>
    </row>
    <row r="14" spans="1:5" ht="12.75">
      <c r="A14">
        <v>1964</v>
      </c>
      <c r="B14" s="3">
        <v>148077.02061275952</v>
      </c>
      <c r="C14" s="3">
        <v>36293.12899836891</v>
      </c>
      <c r="D14" s="3">
        <v>20155</v>
      </c>
      <c r="E14" s="3">
        <v>27973826.400000002</v>
      </c>
    </row>
    <row r="15" spans="1:5" ht="12.75">
      <c r="A15">
        <v>1965</v>
      </c>
      <c r="B15" s="3">
        <v>157348.08041706923</v>
      </c>
      <c r="C15" s="3">
        <v>40800.3168631544</v>
      </c>
      <c r="D15" s="3">
        <v>20327</v>
      </c>
      <c r="E15" s="3">
        <v>28347446.4</v>
      </c>
    </row>
    <row r="16" spans="1:5" ht="12.75">
      <c r="A16">
        <v>1966</v>
      </c>
      <c r="B16" s="3">
        <v>168741.95298030967</v>
      </c>
      <c r="C16" s="3">
        <v>44071.430574164835</v>
      </c>
      <c r="D16" s="3">
        <v>20500</v>
      </c>
      <c r="E16" s="3">
        <v>28640664</v>
      </c>
    </row>
    <row r="17" spans="1:5" ht="12.75">
      <c r="A17">
        <v>1967</v>
      </c>
      <c r="B17" s="3">
        <v>176063.49086315234</v>
      </c>
      <c r="C17" s="3">
        <v>43610.63375918096</v>
      </c>
      <c r="D17" s="3">
        <v>20672</v>
      </c>
      <c r="E17" s="3">
        <v>28603083.6</v>
      </c>
    </row>
    <row r="18" spans="1:5" ht="12.75">
      <c r="A18">
        <v>1968</v>
      </c>
      <c r="B18" s="3">
        <v>187673.97697322245</v>
      </c>
      <c r="C18" s="3">
        <v>46392.46945323931</v>
      </c>
      <c r="D18" s="3">
        <v>20845</v>
      </c>
      <c r="E18" s="3">
        <v>28848456</v>
      </c>
    </row>
    <row r="19" spans="1:5" ht="12.75">
      <c r="A19">
        <v>1969</v>
      </c>
      <c r="B19" s="3">
        <v>204396.54278847264</v>
      </c>
      <c r="C19" s="3">
        <v>55113.14053712626</v>
      </c>
      <c r="D19" s="3">
        <v>21017</v>
      </c>
      <c r="E19" s="3">
        <v>29160331.2</v>
      </c>
    </row>
    <row r="20" spans="1:5" ht="12.75">
      <c r="A20">
        <v>1970</v>
      </c>
      <c r="B20" s="3">
        <v>213068.5</v>
      </c>
      <c r="C20" s="3">
        <v>59911.86738653001</v>
      </c>
      <c r="D20" s="3">
        <v>21190</v>
      </c>
      <c r="E20" s="3">
        <v>29481379.2</v>
      </c>
    </row>
    <row r="21" spans="1:5" ht="12.75">
      <c r="A21">
        <v>1971</v>
      </c>
      <c r="B21" s="3">
        <v>222975.1</v>
      </c>
      <c r="C21" s="3">
        <v>57640.55968562332</v>
      </c>
      <c r="D21" s="3">
        <v>21364</v>
      </c>
      <c r="E21" s="3">
        <v>29498341.599999998</v>
      </c>
    </row>
    <row r="22" spans="1:5" ht="12.75">
      <c r="A22">
        <v>1972</v>
      </c>
      <c r="B22" s="3">
        <v>241147</v>
      </c>
      <c r="C22" s="3">
        <v>65304.722301031696</v>
      </c>
      <c r="D22" s="3">
        <v>21558</v>
      </c>
      <c r="E22" s="3">
        <v>30254338.4</v>
      </c>
    </row>
    <row r="23" spans="1:5" ht="12.75">
      <c r="A23">
        <v>1973</v>
      </c>
      <c r="B23" s="3">
        <v>259928.6</v>
      </c>
      <c r="C23" s="3">
        <v>73962.3086712357</v>
      </c>
      <c r="D23" s="3">
        <v>21756</v>
      </c>
      <c r="E23" s="3">
        <v>30508961.6</v>
      </c>
    </row>
    <row r="24" spans="1:5" ht="12.75">
      <c r="A24">
        <v>1974</v>
      </c>
      <c r="B24" s="3">
        <v>274533.4</v>
      </c>
      <c r="C24" s="3">
        <v>86684.84128851927</v>
      </c>
      <c r="D24" s="3">
        <v>21949</v>
      </c>
      <c r="E24" s="3">
        <v>30419625.599999998</v>
      </c>
    </row>
    <row r="25" spans="1:5" ht="12.75">
      <c r="A25">
        <v>1975</v>
      </c>
      <c r="B25" s="3">
        <v>276022</v>
      </c>
      <c r="C25" s="3">
        <v>82400.7564735452</v>
      </c>
      <c r="D25" s="3">
        <v>22163</v>
      </c>
      <c r="E25" s="3">
        <v>29160513.200000003</v>
      </c>
    </row>
    <row r="26" spans="1:5" ht="12.75">
      <c r="A26">
        <v>1976</v>
      </c>
      <c r="B26" s="3">
        <v>285141.2</v>
      </c>
      <c r="C26" s="3">
        <v>80343.90694591636</v>
      </c>
      <c r="D26" s="3">
        <v>22417</v>
      </c>
      <c r="E26" s="3">
        <v>27924748.8</v>
      </c>
    </row>
    <row r="27" spans="1:5" ht="12.75">
      <c r="A27">
        <v>1977</v>
      </c>
      <c r="B27" s="3">
        <v>293235.1</v>
      </c>
      <c r="C27" s="3">
        <v>76656.59498902904</v>
      </c>
      <c r="D27" s="3">
        <v>22709</v>
      </c>
      <c r="E27" s="3">
        <v>26898383.400000006</v>
      </c>
    </row>
    <row r="28" spans="1:5" ht="12.75">
      <c r="A28">
        <v>1978</v>
      </c>
      <c r="B28" s="3">
        <v>297525.1</v>
      </c>
      <c r="C28" s="3">
        <v>71306.23536866228</v>
      </c>
      <c r="D28" s="3">
        <v>23018</v>
      </c>
      <c r="E28" s="3">
        <v>26023612.5</v>
      </c>
    </row>
    <row r="29" spans="1:5" ht="12.75">
      <c r="A29">
        <v>1979</v>
      </c>
      <c r="B29" s="3">
        <v>297648.7</v>
      </c>
      <c r="C29" s="3">
        <v>69542.20576133138</v>
      </c>
      <c r="D29" s="3">
        <v>23312</v>
      </c>
      <c r="E29" s="3">
        <v>24969071.400000002</v>
      </c>
    </row>
    <row r="30" spans="1:5" ht="12.75">
      <c r="A30">
        <v>1980</v>
      </c>
      <c r="B30" s="3">
        <v>304223</v>
      </c>
      <c r="C30" s="3">
        <v>73517.20764889756</v>
      </c>
      <c r="D30" s="3">
        <v>23590</v>
      </c>
      <c r="E30" s="3">
        <v>24040206.3</v>
      </c>
    </row>
    <row r="31" spans="1:5" ht="12.75">
      <c r="A31">
        <v>1981</v>
      </c>
      <c r="B31" s="3">
        <v>303820</v>
      </c>
      <c r="C31" s="3">
        <v>68403.31186253704</v>
      </c>
      <c r="D31" s="3">
        <v>23866</v>
      </c>
      <c r="E31" s="3">
        <v>22984665.6</v>
      </c>
    </row>
    <row r="32" spans="1:5" ht="12.75">
      <c r="A32">
        <v>1982</v>
      </c>
      <c r="B32" s="3">
        <v>307607</v>
      </c>
      <c r="C32" s="3">
        <v>68878.3611738883</v>
      </c>
      <c r="D32" s="3">
        <v>24133</v>
      </c>
      <c r="E32" s="3">
        <v>22487586.799999997</v>
      </c>
    </row>
    <row r="33" spans="1:5" ht="12.75">
      <c r="A33">
        <v>1983</v>
      </c>
      <c r="B33" s="3">
        <v>313052</v>
      </c>
      <c r="C33" s="3">
        <v>67444.80885303252</v>
      </c>
      <c r="D33" s="3">
        <v>24392</v>
      </c>
      <c r="E33" s="3">
        <v>21969071.2</v>
      </c>
    </row>
    <row r="34" spans="1:5" ht="12.75">
      <c r="A34">
        <v>1984</v>
      </c>
      <c r="B34" s="3">
        <v>318639</v>
      </c>
      <c r="C34" s="3">
        <v>65070.8682032723</v>
      </c>
      <c r="D34" s="3">
        <v>24637</v>
      </c>
      <c r="E34" s="3">
        <v>20824217</v>
      </c>
    </row>
    <row r="35" spans="1:5" ht="12.75">
      <c r="A35">
        <v>1985</v>
      </c>
      <c r="B35" s="3">
        <v>326036</v>
      </c>
      <c r="C35" s="3">
        <v>67303.49578645287</v>
      </c>
      <c r="D35" s="3">
        <v>24865</v>
      </c>
      <c r="E35" s="3">
        <v>20453786.5</v>
      </c>
    </row>
    <row r="36" spans="1:5" ht="12.75">
      <c r="A36">
        <v>1986</v>
      </c>
      <c r="B36" s="3">
        <v>336643</v>
      </c>
      <c r="C36" s="3">
        <v>72527.29950016164</v>
      </c>
      <c r="D36" s="3">
        <v>25076</v>
      </c>
      <c r="E36" s="3">
        <v>20752522.599999998</v>
      </c>
    </row>
    <row r="37" spans="1:5" ht="12.75">
      <c r="A37">
        <v>1987</v>
      </c>
      <c r="B37" s="3">
        <v>355317</v>
      </c>
      <c r="C37" s="3">
        <v>81595.54881623249</v>
      </c>
      <c r="D37" s="3">
        <v>25273</v>
      </c>
      <c r="E37" s="3">
        <v>21553123.200000003</v>
      </c>
    </row>
    <row r="38" spans="1:5" ht="12.75">
      <c r="A38">
        <v>1988</v>
      </c>
      <c r="B38" s="3">
        <v>373418</v>
      </c>
      <c r="C38" s="3">
        <v>93853.88147639156</v>
      </c>
      <c r="D38" s="3">
        <v>25466</v>
      </c>
      <c r="E38" s="3">
        <v>22237447.5</v>
      </c>
    </row>
    <row r="39" spans="1:5" ht="12.75">
      <c r="A39">
        <v>1989</v>
      </c>
      <c r="B39" s="3">
        <v>391443</v>
      </c>
      <c r="C39" s="3">
        <v>103535.46005754195</v>
      </c>
      <c r="D39" s="3">
        <v>25659</v>
      </c>
      <c r="E39" s="3">
        <v>22952280.599999998</v>
      </c>
    </row>
    <row r="40" spans="1:5" ht="12.75">
      <c r="A40">
        <v>1990</v>
      </c>
      <c r="B40" s="3">
        <v>406245</v>
      </c>
      <c r="C40" s="3">
        <v>108096.55897114179</v>
      </c>
      <c r="D40" s="3">
        <v>25849</v>
      </c>
      <c r="E40" s="3">
        <v>23511177.6</v>
      </c>
    </row>
    <row r="41" spans="1:5" ht="12.75">
      <c r="A41">
        <v>1991</v>
      </c>
      <c r="B41" s="3">
        <v>416588</v>
      </c>
      <c r="C41" s="3">
        <v>107465.08073333975</v>
      </c>
      <c r="D41" s="3">
        <v>26049</v>
      </c>
      <c r="E41" s="3">
        <v>23662844.8</v>
      </c>
    </row>
    <row r="42" spans="1:5" ht="12.75">
      <c r="A42">
        <v>1992</v>
      </c>
      <c r="B42" s="3">
        <v>420459</v>
      </c>
      <c r="C42" s="3">
        <v>100329.69788202773</v>
      </c>
      <c r="D42" s="3">
        <v>26254</v>
      </c>
      <c r="E42" s="3">
        <v>23058643.2</v>
      </c>
    </row>
    <row r="43" spans="1:5" ht="12.75">
      <c r="A43">
        <v>1993</v>
      </c>
      <c r="B43" s="3">
        <v>416122</v>
      </c>
      <c r="C43" s="3">
        <v>88557.32976728103</v>
      </c>
      <c r="D43" s="3">
        <v>26436</v>
      </c>
      <c r="E43" s="3">
        <v>21928104</v>
      </c>
    </row>
    <row r="44" spans="1:5" ht="12.75">
      <c r="A44">
        <v>1994</v>
      </c>
      <c r="B44" s="3">
        <v>426039</v>
      </c>
      <c r="C44" s="3">
        <v>91461.81453166179</v>
      </c>
      <c r="D44" s="3">
        <v>26589</v>
      </c>
      <c r="E44" s="3">
        <v>21706674</v>
      </c>
    </row>
    <row r="45" spans="1:5" ht="12.75">
      <c r="A45">
        <v>1995</v>
      </c>
      <c r="B45" s="3">
        <v>437787</v>
      </c>
      <c r="C45" s="3">
        <v>97749</v>
      </c>
      <c r="D45" s="3">
        <v>26713</v>
      </c>
      <c r="E45" s="3">
        <v>22244537.799999997</v>
      </c>
    </row>
    <row r="46" spans="1:5" ht="12.75">
      <c r="A46">
        <v>1996</v>
      </c>
      <c r="B46" s="3">
        <v>448457</v>
      </c>
      <c r="C46" s="3">
        <v>98223.70470068992</v>
      </c>
      <c r="D46" s="3">
        <v>26809</v>
      </c>
      <c r="E46" s="3">
        <v>22835503</v>
      </c>
    </row>
    <row r="47" spans="1:5" ht="12.75">
      <c r="A47">
        <v>1997</v>
      </c>
      <c r="B47" s="3">
        <v>466513</v>
      </c>
      <c r="C47" s="3">
        <v>103242.93143845873</v>
      </c>
      <c r="D47" s="3">
        <v>26888</v>
      </c>
      <c r="E47" s="3">
        <v>23509794</v>
      </c>
    </row>
    <row r="48" spans="1:5" ht="12.75">
      <c r="A48">
        <v>1998</v>
      </c>
      <c r="B48" s="3">
        <v>486785</v>
      </c>
      <c r="C48" s="3">
        <v>113287.97782091955</v>
      </c>
      <c r="D48" s="3">
        <v>26973</v>
      </c>
      <c r="E48" s="3">
        <v>24522607.2</v>
      </c>
    </row>
    <row r="49" spans="1:5" ht="12.75">
      <c r="A49">
        <v>1999</v>
      </c>
      <c r="B49" s="3">
        <v>507220</v>
      </c>
      <c r="C49" s="3">
        <v>124501.55124124423</v>
      </c>
      <c r="D49" s="3">
        <v>27090</v>
      </c>
      <c r="E49" s="3">
        <v>25391850</v>
      </c>
    </row>
    <row r="50" spans="1:5" ht="12.75">
      <c r="A50">
        <v>2000</v>
      </c>
      <c r="B50" s="3">
        <v>528439</v>
      </c>
      <c r="C50" s="3">
        <v>135697.82825252454</v>
      </c>
      <c r="D50" s="3">
        <v>27302</v>
      </c>
      <c r="E50" s="3">
        <v>26473501.2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I10" sqref="I10"/>
    </sheetView>
  </sheetViews>
  <sheetFormatPr defaultColWidth="9.140625" defaultRowHeight="12.75"/>
  <cols>
    <col min="2" max="2" width="7.00390625" style="0" bestFit="1" customWidth="1"/>
    <col min="3" max="3" width="9.8515625" style="0" bestFit="1" customWidth="1"/>
    <col min="4" max="4" width="11.421875" style="0" bestFit="1" customWidth="1"/>
    <col min="5" max="5" width="12.00390625" style="0" bestFit="1" customWidth="1"/>
  </cols>
  <sheetData>
    <row r="1" spans="2:5" ht="12.75">
      <c r="B1" t="s">
        <v>0</v>
      </c>
      <c r="C1" t="s">
        <v>1</v>
      </c>
      <c r="D1" t="s">
        <v>4</v>
      </c>
      <c r="E1" t="s">
        <v>2</v>
      </c>
    </row>
    <row r="2" ht="12.75">
      <c r="D2" t="s">
        <v>3</v>
      </c>
    </row>
    <row r="4" spans="1:3" ht="12.75">
      <c r="A4">
        <v>1954</v>
      </c>
      <c r="B4" s="3">
        <v>77405.02579418922</v>
      </c>
      <c r="C4" s="3">
        <v>18283.08034894456</v>
      </c>
    </row>
    <row r="5" spans="1:3" ht="12.75">
      <c r="A5">
        <v>1955</v>
      </c>
      <c r="B5" s="3">
        <v>82632.72459014287</v>
      </c>
      <c r="C5" s="3">
        <v>22445.847621877005</v>
      </c>
    </row>
    <row r="6" spans="1:5" ht="12.75">
      <c r="A6">
        <v>1956</v>
      </c>
      <c r="B6" s="3">
        <v>88109.13256806902</v>
      </c>
      <c r="C6" s="3">
        <v>26202.383646796032</v>
      </c>
      <c r="D6">
        <v>3325</v>
      </c>
      <c r="E6">
        <v>6377645.12934134</v>
      </c>
    </row>
    <row r="7" spans="1:5" ht="12.75">
      <c r="A7">
        <v>1957</v>
      </c>
      <c r="B7" s="3">
        <v>91613.88949470583</v>
      </c>
      <c r="C7" s="3">
        <v>28335.56752019175</v>
      </c>
      <c r="D7">
        <v>3364</v>
      </c>
      <c r="E7">
        <v>6664211.171916296</v>
      </c>
    </row>
    <row r="8" spans="1:5" ht="12.75">
      <c r="A8">
        <v>1958</v>
      </c>
      <c r="B8" s="3">
        <v>89651.85039247823</v>
      </c>
      <c r="C8" s="3">
        <v>22733.44618810048</v>
      </c>
      <c r="D8">
        <v>3408</v>
      </c>
      <c r="E8">
        <v>6450837.322033644</v>
      </c>
    </row>
    <row r="9" spans="1:5" ht="12.75">
      <c r="A9">
        <v>1959</v>
      </c>
      <c r="B9" s="3">
        <v>95315.69137710829</v>
      </c>
      <c r="C9" s="3">
        <v>26919.725235356673</v>
      </c>
      <c r="D9">
        <v>3455</v>
      </c>
      <c r="E9">
        <v>6359036.944758551</v>
      </c>
    </row>
    <row r="10" spans="1:5" ht="12.75">
      <c r="A10">
        <v>1960</v>
      </c>
      <c r="B10" s="3">
        <v>101979.1750641593</v>
      </c>
      <c r="C10" s="3">
        <v>42610.423896771004</v>
      </c>
      <c r="D10">
        <v>3600</v>
      </c>
      <c r="E10">
        <v>6672067.960962363</v>
      </c>
    </row>
    <row r="11" spans="1:5" ht="12.75">
      <c r="A11">
        <v>1961</v>
      </c>
      <c r="B11" s="3">
        <v>110247.85424452081</v>
      </c>
      <c r="C11" s="3">
        <v>40297.29676361539</v>
      </c>
      <c r="D11">
        <v>3571</v>
      </c>
      <c r="E11">
        <v>7133688.777019855</v>
      </c>
    </row>
    <row r="12" spans="1:5" ht="12.75">
      <c r="A12">
        <v>1962</v>
      </c>
      <c r="B12" s="3">
        <v>115528.41876031403</v>
      </c>
      <c r="C12" s="3">
        <v>41867.28115907641</v>
      </c>
      <c r="D12">
        <v>3658</v>
      </c>
      <c r="E12">
        <v>7479663.171855421</v>
      </c>
    </row>
    <row r="13" spans="1:5" ht="12.75">
      <c r="A13">
        <v>1963</v>
      </c>
      <c r="B13" s="3">
        <v>121165.82688502432</v>
      </c>
      <c r="C13" s="3">
        <v>43864.83084172139</v>
      </c>
      <c r="D13">
        <v>3736</v>
      </c>
      <c r="E13">
        <v>7615571.838511942</v>
      </c>
    </row>
    <row r="14" spans="1:5" ht="12.75">
      <c r="A14">
        <v>1964</v>
      </c>
      <c r="B14" s="3">
        <v>127533.74313842683</v>
      </c>
      <c r="C14" s="3">
        <v>47717.00442629457</v>
      </c>
      <c r="D14">
        <v>3795</v>
      </c>
      <c r="E14">
        <v>7674822.661167616</v>
      </c>
    </row>
    <row r="15" spans="1:5" ht="12.75">
      <c r="A15">
        <v>1965</v>
      </c>
      <c r="B15" s="3">
        <v>131592.3886297464</v>
      </c>
      <c r="C15" s="3">
        <v>45166.236725639625</v>
      </c>
      <c r="D15">
        <v>3829</v>
      </c>
      <c r="E15">
        <v>7439995.248213061</v>
      </c>
    </row>
    <row r="16" spans="1:5" ht="12.75">
      <c r="A16">
        <v>1966</v>
      </c>
      <c r="B16" s="3">
        <v>134830.4139699199</v>
      </c>
      <c r="C16" s="3">
        <v>44607.63930428573</v>
      </c>
      <c r="D16">
        <v>3857</v>
      </c>
      <c r="E16">
        <v>7273456.918997251</v>
      </c>
    </row>
    <row r="17" spans="1:5" ht="12.75">
      <c r="A17">
        <v>1967</v>
      </c>
      <c r="B17" s="3">
        <v>138951.53713014076</v>
      </c>
      <c r="C17" s="3">
        <v>45681.93406337201</v>
      </c>
      <c r="D17">
        <v>3898</v>
      </c>
      <c r="E17">
        <v>7182404.807345592</v>
      </c>
    </row>
    <row r="18" spans="1:5" ht="12.75">
      <c r="A18">
        <v>1968</v>
      </c>
      <c r="B18" s="3">
        <v>143937.73570591822</v>
      </c>
      <c r="C18" s="3">
        <v>45635.06657192118</v>
      </c>
      <c r="D18">
        <v>3946</v>
      </c>
      <c r="E18">
        <v>7091687.4461044185</v>
      </c>
    </row>
    <row r="19" spans="1:5" ht="12.75">
      <c r="A19">
        <v>1969</v>
      </c>
      <c r="B19" s="3">
        <v>152045.41473949558</v>
      </c>
      <c r="C19" s="3">
        <v>48514.581260032726</v>
      </c>
      <c r="D19">
        <v>3991</v>
      </c>
      <c r="E19">
        <v>7107588.090602411</v>
      </c>
    </row>
    <row r="20" spans="1:5" ht="12.75">
      <c r="A20">
        <v>1970</v>
      </c>
      <c r="B20" s="3">
        <v>161741.46835552543</v>
      </c>
      <c r="C20" s="3">
        <v>58860.603304260745</v>
      </c>
      <c r="D20">
        <v>4089</v>
      </c>
      <c r="E20">
        <v>7204446.8510843385</v>
      </c>
    </row>
    <row r="21" spans="1:5" ht="12.75">
      <c r="A21">
        <v>1971</v>
      </c>
      <c r="B21" s="3">
        <v>168333.1531437477</v>
      </c>
      <c r="C21" s="3">
        <v>61679.53671962402</v>
      </c>
      <c r="D21">
        <v>4146</v>
      </c>
      <c r="E21">
        <v>7360904.6528514065</v>
      </c>
    </row>
    <row r="22" spans="1:5" ht="12.75">
      <c r="A22">
        <v>1972</v>
      </c>
      <c r="B22" s="3">
        <v>173720.65287199782</v>
      </c>
      <c r="C22" s="3">
        <v>62294.67507172425</v>
      </c>
      <c r="D22">
        <v>4188</v>
      </c>
      <c r="E22">
        <v>7411954.905060241</v>
      </c>
    </row>
    <row r="23" spans="1:5" ht="12.75">
      <c r="A23">
        <v>1973</v>
      </c>
      <c r="B23" s="3">
        <v>179018.9810391959</v>
      </c>
      <c r="C23" s="3">
        <v>63265.7081746066</v>
      </c>
      <c r="D23">
        <v>4219</v>
      </c>
      <c r="E23">
        <v>7591102.854297188</v>
      </c>
    </row>
    <row r="24" spans="1:5" ht="12.75">
      <c r="A24">
        <v>1974</v>
      </c>
      <c r="B24" s="3">
        <v>181623.52859345477</v>
      </c>
      <c r="C24" s="3">
        <v>64021.80195893746</v>
      </c>
      <c r="D24">
        <v>4231</v>
      </c>
      <c r="E24">
        <v>7564950.885783132</v>
      </c>
    </row>
    <row r="25" spans="1:5" ht="12.75">
      <c r="A25">
        <v>1975</v>
      </c>
      <c r="B25" s="3">
        <v>168395.57323648414</v>
      </c>
      <c r="C25" s="3">
        <v>43648.54938418853</v>
      </c>
      <c r="D25">
        <v>4183</v>
      </c>
      <c r="E25">
        <v>7156141.291566266</v>
      </c>
    </row>
    <row r="26" spans="1:5" ht="12.75">
      <c r="A26">
        <v>1976</v>
      </c>
      <c r="B26" s="3">
        <v>166031.85039469408</v>
      </c>
      <c r="C26" s="3">
        <v>38840.14396107336</v>
      </c>
      <c r="D26">
        <v>4137</v>
      </c>
      <c r="E26">
        <v>6927026.521445783</v>
      </c>
    </row>
    <row r="27" spans="1:5" ht="12.75">
      <c r="A27">
        <v>1977</v>
      </c>
      <c r="B27" s="3">
        <v>170072.4905652887</v>
      </c>
      <c r="C27" s="3">
        <v>39793.09653770072</v>
      </c>
      <c r="D27">
        <v>4141</v>
      </c>
      <c r="E27">
        <v>6985841.364819278</v>
      </c>
    </row>
    <row r="28" spans="1:5" ht="12.75">
      <c r="A28">
        <v>1978</v>
      </c>
      <c r="B28" s="3">
        <v>170768.27473200776</v>
      </c>
      <c r="C28" s="3">
        <v>41822.5829776885</v>
      </c>
      <c r="D28">
        <v>4173</v>
      </c>
      <c r="E28">
        <v>7025525.906506023</v>
      </c>
    </row>
    <row r="29" spans="1:5" ht="12.75">
      <c r="A29">
        <v>1979</v>
      </c>
      <c r="B29" s="3">
        <v>175022.92664912724</v>
      </c>
      <c r="C29" s="3">
        <v>47128.72932627573</v>
      </c>
      <c r="D29">
        <v>4211</v>
      </c>
      <c r="E29">
        <v>7057729.612851406</v>
      </c>
    </row>
    <row r="30" spans="1:5" ht="12.75">
      <c r="A30">
        <v>1980</v>
      </c>
      <c r="B30" s="3">
        <v>183077.45552200096</v>
      </c>
      <c r="C30" s="3">
        <v>56169.96878589365</v>
      </c>
      <c r="D30">
        <v>4263</v>
      </c>
      <c r="E30">
        <v>7154299.458313253</v>
      </c>
    </row>
    <row r="31" spans="1:5" ht="12.75">
      <c r="A31">
        <v>1981</v>
      </c>
      <c r="B31" s="3">
        <v>186317.1341774092</v>
      </c>
      <c r="C31" s="3">
        <v>52946.61308565186</v>
      </c>
      <c r="D31">
        <v>4325</v>
      </c>
      <c r="E31">
        <v>7321519.344578313</v>
      </c>
    </row>
    <row r="32" spans="1:5" ht="12.75">
      <c r="A32">
        <v>1982</v>
      </c>
      <c r="B32" s="3">
        <v>183842.16753849533</v>
      </c>
      <c r="C32" s="3">
        <v>48523.50861748041</v>
      </c>
      <c r="D32">
        <v>4380</v>
      </c>
      <c r="E32">
        <v>7340876.650923695</v>
      </c>
    </row>
    <row r="33" spans="1:5" ht="12.75">
      <c r="A33">
        <v>1983</v>
      </c>
      <c r="B33" s="3">
        <v>184817.58875850937</v>
      </c>
      <c r="C33" s="3">
        <v>47614.761536572456</v>
      </c>
      <c r="D33">
        <v>4412</v>
      </c>
      <c r="E33">
        <v>7259113.700240965</v>
      </c>
    </row>
    <row r="34" spans="1:5" ht="12.75">
      <c r="A34">
        <v>1984</v>
      </c>
      <c r="B34" s="3">
        <v>190599.78248162658</v>
      </c>
      <c r="C34" s="3">
        <v>52317.79589938334</v>
      </c>
      <c r="D34">
        <v>4449</v>
      </c>
      <c r="E34">
        <v>7294278.78554217</v>
      </c>
    </row>
    <row r="35" spans="1:5" ht="12.75">
      <c r="A35">
        <v>1985</v>
      </c>
      <c r="B35" s="3">
        <v>197295.88605764465</v>
      </c>
      <c r="C35" s="3">
        <v>53948.91454215539</v>
      </c>
      <c r="D35">
        <v>4482</v>
      </c>
      <c r="E35">
        <v>7423392.844337349</v>
      </c>
    </row>
    <row r="36" spans="1:5" ht="12.75">
      <c r="A36">
        <v>1986</v>
      </c>
      <c r="B36" s="3">
        <v>200665.5945535197</v>
      </c>
      <c r="C36" s="3">
        <v>54438.80794147284</v>
      </c>
      <c r="D36">
        <v>4518</v>
      </c>
      <c r="E36">
        <v>7538515.1614457825</v>
      </c>
    </row>
    <row r="37" spans="1:5" ht="12.75">
      <c r="A37">
        <v>1987</v>
      </c>
      <c r="B37" s="3">
        <v>203184.1675145527</v>
      </c>
      <c r="C37" s="3">
        <v>55798.516362905066</v>
      </c>
      <c r="D37">
        <v>4555</v>
      </c>
      <c r="E37">
        <v>7689060.523694779</v>
      </c>
    </row>
    <row r="38" spans="1:5" ht="12.75">
      <c r="A38">
        <v>1988</v>
      </c>
      <c r="B38" s="3">
        <v>209845.6724175341</v>
      </c>
      <c r="C38" s="3">
        <v>60567.52413577317</v>
      </c>
      <c r="D38">
        <v>4593</v>
      </c>
      <c r="E38">
        <v>7797264.357911646</v>
      </c>
    </row>
    <row r="39" spans="1:5" ht="12.75">
      <c r="A39">
        <v>1989</v>
      </c>
      <c r="B39" s="3">
        <v>219394.91404237758</v>
      </c>
      <c r="C39" s="3">
        <v>66622.41045164288</v>
      </c>
      <c r="D39">
        <v>4556</v>
      </c>
      <c r="E39">
        <v>7987839.928032128</v>
      </c>
    </row>
    <row r="40" spans="1:5" ht="12.75">
      <c r="A40">
        <v>1990</v>
      </c>
      <c r="B40" s="3">
        <v>227726.9112741754</v>
      </c>
      <c r="C40" s="3">
        <v>69496.77152284657</v>
      </c>
      <c r="D40">
        <v>4593</v>
      </c>
      <c r="E40">
        <v>8200729.024257029</v>
      </c>
    </row>
    <row r="41" spans="1:5" ht="12.75">
      <c r="A41">
        <v>1991</v>
      </c>
      <c r="B41" s="3">
        <v>225838.5813244097</v>
      </c>
      <c r="C41" s="3">
        <v>62086.5251720391</v>
      </c>
      <c r="D41">
        <v>4650</v>
      </c>
      <c r="E41">
        <v>8330890.399999999</v>
      </c>
    </row>
    <row r="42" spans="1:5" ht="12.75">
      <c r="A42">
        <v>1992</v>
      </c>
      <c r="B42" s="3">
        <v>225899.26813063625</v>
      </c>
      <c r="C42" s="3">
        <v>53928.14178497329</v>
      </c>
      <c r="D42">
        <v>4689</v>
      </c>
      <c r="E42">
        <v>8199872.4</v>
      </c>
    </row>
    <row r="43" spans="1:5" ht="12.75">
      <c r="A43">
        <v>1993</v>
      </c>
      <c r="B43" s="3">
        <v>225381.06133288043</v>
      </c>
      <c r="C43" s="3">
        <v>50549.13453949644</v>
      </c>
      <c r="D43">
        <v>4718</v>
      </c>
      <c r="E43">
        <v>8146925.6</v>
      </c>
    </row>
    <row r="44" spans="1:5" ht="12.75">
      <c r="A44">
        <v>1994</v>
      </c>
      <c r="B44" s="3">
        <v>227784.67183381238</v>
      </c>
      <c r="C44" s="3">
        <v>53579.33515422863</v>
      </c>
      <c r="D44">
        <v>4750</v>
      </c>
      <c r="E44">
        <v>8196870</v>
      </c>
    </row>
    <row r="45" spans="1:5" ht="12.75">
      <c r="A45">
        <v>1995</v>
      </c>
      <c r="B45" s="3">
        <v>228648.5224371281</v>
      </c>
      <c r="C45" s="3">
        <v>53440.1138613345</v>
      </c>
      <c r="D45">
        <v>4761</v>
      </c>
      <c r="E45">
        <v>8101600</v>
      </c>
    </row>
    <row r="46" spans="1:5" ht="12.75">
      <c r="A46">
        <v>1996</v>
      </c>
      <c r="B46" s="3">
        <v>229841.58881020334</v>
      </c>
      <c r="C46" s="3">
        <v>51792.97038740773</v>
      </c>
      <c r="D46">
        <v>4774</v>
      </c>
      <c r="E46">
        <v>8086600.533333333</v>
      </c>
    </row>
    <row r="47" spans="1:5" ht="12.75">
      <c r="A47">
        <v>1997</v>
      </c>
      <c r="B47" s="3">
        <v>234226.01750119362</v>
      </c>
      <c r="C47" s="3">
        <v>51809.27092811712</v>
      </c>
      <c r="D47">
        <v>4779</v>
      </c>
      <c r="E47">
        <v>8058900.800000001</v>
      </c>
    </row>
    <row r="48" spans="1:5" ht="12.75">
      <c r="A48">
        <v>1998</v>
      </c>
      <c r="B48" s="3">
        <v>240768.22724357247</v>
      </c>
      <c r="C48" s="3">
        <v>56327.2932732052</v>
      </c>
      <c r="D48">
        <v>4789</v>
      </c>
      <c r="E48">
        <v>8138822.933333334</v>
      </c>
    </row>
    <row r="49" spans="1:5" ht="12.75">
      <c r="A49">
        <v>1999</v>
      </c>
      <c r="B49" s="3">
        <v>243930.53435551916</v>
      </c>
      <c r="C49" s="3">
        <v>54666.19518106135</v>
      </c>
      <c r="D49">
        <v>4809</v>
      </c>
      <c r="E49">
        <v>8236194.4</v>
      </c>
    </row>
    <row r="50" spans="1:5" ht="12.75">
      <c r="A50">
        <v>2000</v>
      </c>
      <c r="B50" s="3">
        <v>252739.17362686287</v>
      </c>
      <c r="C50" s="3">
        <v>58614.89266431161</v>
      </c>
      <c r="D50">
        <v>4843</v>
      </c>
      <c r="E50">
        <v>8185482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7">
      <selection activeCell="F7" sqref="F1:F16384"/>
    </sheetView>
  </sheetViews>
  <sheetFormatPr defaultColWidth="9.140625" defaultRowHeight="12.75"/>
  <cols>
    <col min="2" max="2" width="7.57421875" style="0" customWidth="1"/>
    <col min="3" max="3" width="9.8515625" style="0" bestFit="1" customWidth="1"/>
    <col min="4" max="4" width="11.421875" style="0" bestFit="1" customWidth="1"/>
    <col min="5" max="5" width="13.140625" style="0" customWidth="1"/>
    <col min="6" max="6" width="10.00390625" style="0" bestFit="1" customWidth="1"/>
  </cols>
  <sheetData>
    <row r="1" spans="2:5" ht="12.75">
      <c r="B1" t="s">
        <v>0</v>
      </c>
      <c r="C1" t="s">
        <v>1</v>
      </c>
      <c r="D1" t="s">
        <v>4</v>
      </c>
      <c r="E1" t="s">
        <v>2</v>
      </c>
    </row>
    <row r="2" ht="12.75">
      <c r="D2" t="s">
        <v>3</v>
      </c>
    </row>
    <row r="4" spans="1:5" ht="12.75">
      <c r="A4" s="1">
        <v>1954</v>
      </c>
      <c r="B4" s="2">
        <v>1902.3614486752479</v>
      </c>
      <c r="C4" s="4">
        <v>335.0636620957982</v>
      </c>
      <c r="D4" s="1"/>
      <c r="E4" s="1"/>
    </row>
    <row r="5" spans="1:5" ht="12.75">
      <c r="A5" s="1">
        <v>1955</v>
      </c>
      <c r="B5" s="2">
        <v>2038.1289308176101</v>
      </c>
      <c r="C5" s="4">
        <v>402.4174528301887</v>
      </c>
      <c r="D5" s="1"/>
      <c r="E5" s="1"/>
    </row>
    <row r="6" spans="1:5" ht="12.75">
      <c r="A6" s="1">
        <v>1956</v>
      </c>
      <c r="B6" s="2">
        <v>2077.7333472640407</v>
      </c>
      <c r="C6" s="4">
        <v>406.99828082406464</v>
      </c>
      <c r="D6" s="1"/>
      <c r="E6" s="1"/>
    </row>
    <row r="7" spans="1:5" ht="12.75">
      <c r="A7" s="1">
        <v>1957</v>
      </c>
      <c r="B7" s="2">
        <v>2119.454301421243</v>
      </c>
      <c r="C7" s="4">
        <v>391.62330618323557</v>
      </c>
      <c r="D7" s="1"/>
      <c r="E7" s="1"/>
    </row>
    <row r="8" spans="1:5" ht="12.75">
      <c r="A8" s="1">
        <v>1958</v>
      </c>
      <c r="B8" s="2">
        <v>2099.284661562242</v>
      </c>
      <c r="C8" s="4">
        <v>357.6692188791833</v>
      </c>
      <c r="D8" s="1"/>
      <c r="E8" s="1"/>
    </row>
    <row r="9" spans="1:5" ht="12.75">
      <c r="A9" s="1">
        <v>1959</v>
      </c>
      <c r="B9" s="2">
        <v>2248.5874201609436</v>
      </c>
      <c r="C9" s="4">
        <v>420.9998357723361</v>
      </c>
      <c r="D9" s="1">
        <v>106843</v>
      </c>
      <c r="E9" s="2">
        <v>132684450</v>
      </c>
    </row>
    <row r="10" spans="1:5" ht="12.75">
      <c r="A10" s="1">
        <v>1960</v>
      </c>
      <c r="B10" s="2">
        <v>2304.3148996896352</v>
      </c>
      <c r="C10" s="4">
        <v>408.7488673224159</v>
      </c>
      <c r="D10" s="1">
        <v>107920</v>
      </c>
      <c r="E10" s="2">
        <v>134398656</v>
      </c>
    </row>
    <row r="11" spans="1:5" ht="12.75">
      <c r="A11" s="1">
        <v>1961</v>
      </c>
      <c r="B11" s="2">
        <v>2357.916791120693</v>
      </c>
      <c r="C11" s="4">
        <v>402.2570549199382</v>
      </c>
      <c r="D11" s="1">
        <v>109049</v>
      </c>
      <c r="E11" s="2">
        <v>133698326</v>
      </c>
    </row>
    <row r="12" spans="1:5" ht="12.75">
      <c r="A12" s="1">
        <v>1962</v>
      </c>
      <c r="B12" s="2">
        <v>2500.8647969969124</v>
      </c>
      <c r="C12" s="4">
        <v>447.23884198343853</v>
      </c>
      <c r="D12" s="1">
        <v>111177</v>
      </c>
      <c r="E12" s="2">
        <v>137180717</v>
      </c>
    </row>
    <row r="13" spans="1:5" ht="12.75">
      <c r="A13" s="1">
        <v>1963</v>
      </c>
      <c r="B13" s="2">
        <v>2610.2941176470586</v>
      </c>
      <c r="C13" s="4">
        <v>471.49678837052056</v>
      </c>
      <c r="D13" s="1">
        <v>112998</v>
      </c>
      <c r="E13" s="2">
        <v>139940515</v>
      </c>
    </row>
    <row r="14" spans="1:5" ht="12.75">
      <c r="A14" s="1">
        <v>1964</v>
      </c>
      <c r="B14" s="2">
        <v>2761.904365523642</v>
      </c>
      <c r="C14" s="4">
        <v>503.81031260795186</v>
      </c>
      <c r="D14" s="1">
        <v>114814</v>
      </c>
      <c r="E14" s="2">
        <v>143005355</v>
      </c>
    </row>
    <row r="15" spans="1:5" ht="12.75">
      <c r="A15" s="1">
        <v>1965</v>
      </c>
      <c r="B15" s="2">
        <v>2939.204930964857</v>
      </c>
      <c r="C15" s="4">
        <v>569.0596669636799</v>
      </c>
      <c r="D15" s="1">
        <v>116601</v>
      </c>
      <c r="E15" s="2">
        <v>147031512</v>
      </c>
    </row>
    <row r="16" spans="1:5" ht="12.75">
      <c r="A16" s="1">
        <v>1966</v>
      </c>
      <c r="B16" s="2">
        <v>3130.7872670190354</v>
      </c>
      <c r="C16" s="4">
        <v>610.1220045304614</v>
      </c>
      <c r="D16" s="1">
        <v>118546</v>
      </c>
      <c r="E16" s="2">
        <v>150515640</v>
      </c>
    </row>
    <row r="17" spans="1:5" ht="12.75">
      <c r="A17" s="1">
        <v>1967</v>
      </c>
      <c r="B17" s="2">
        <v>3209.5415050845368</v>
      </c>
      <c r="C17" s="4">
        <v>592.2964836130664</v>
      </c>
      <c r="D17" s="1">
        <v>120582</v>
      </c>
      <c r="E17" s="2">
        <v>152134190</v>
      </c>
    </row>
    <row r="18" spans="1:5" ht="12.75">
      <c r="A18" s="1">
        <v>1968</v>
      </c>
      <c r="B18" s="2">
        <v>3364.3643569627548</v>
      </c>
      <c r="C18" s="4">
        <v>627.7682063871163</v>
      </c>
      <c r="D18" s="1">
        <v>122657</v>
      </c>
      <c r="E18" s="2">
        <v>154381065</v>
      </c>
    </row>
    <row r="19" spans="1:5" ht="12.75">
      <c r="A19" s="1">
        <v>1969</v>
      </c>
      <c r="B19" s="2">
        <v>3468.1714430636566</v>
      </c>
      <c r="C19" s="4">
        <v>656.4904049370192</v>
      </c>
      <c r="D19" s="1">
        <v>124737</v>
      </c>
      <c r="E19" s="2">
        <v>157850112</v>
      </c>
    </row>
    <row r="20" spans="1:5" ht="12.75">
      <c r="A20" s="1">
        <v>1970</v>
      </c>
      <c r="B20" s="2">
        <v>3474.1620695769116</v>
      </c>
      <c r="C20" s="4">
        <v>607.852910969788</v>
      </c>
      <c r="D20" s="1">
        <v>127008</v>
      </c>
      <c r="E20" s="2">
        <v>156118462</v>
      </c>
    </row>
    <row r="21" spans="1:5" ht="12.75">
      <c r="A21" s="1">
        <v>1971</v>
      </c>
      <c r="B21" s="2">
        <v>3590.8513098913277</v>
      </c>
      <c r="C21" s="4">
        <v>666.176034866717</v>
      </c>
      <c r="D21" s="1">
        <v>129365</v>
      </c>
      <c r="E21" s="2">
        <v>155818968</v>
      </c>
    </row>
    <row r="22" spans="1:5" ht="12.75">
      <c r="A22" s="1">
        <v>1972</v>
      </c>
      <c r="B22" s="2">
        <v>3780.96479791395</v>
      </c>
      <c r="C22" s="4">
        <v>756.3150936310146</v>
      </c>
      <c r="D22" s="1">
        <v>131829</v>
      </c>
      <c r="E22" s="2">
        <v>159982382</v>
      </c>
    </row>
    <row r="23" spans="1:5" ht="12.75">
      <c r="A23" s="1">
        <v>1973</v>
      </c>
      <c r="B23" s="2">
        <v>3998.7969194196294</v>
      </c>
      <c r="C23" s="4">
        <v>831.094427365456</v>
      </c>
      <c r="D23" s="1">
        <v>134224</v>
      </c>
      <c r="E23" s="2">
        <v>165429270</v>
      </c>
    </row>
    <row r="24" spans="1:5" ht="12.75">
      <c r="A24" s="1">
        <v>1974</v>
      </c>
      <c r="B24" s="2">
        <v>3978.6215402570188</v>
      </c>
      <c r="C24" s="4">
        <v>800.2997228226993</v>
      </c>
      <c r="D24" s="1">
        <v>136589</v>
      </c>
      <c r="E24" s="2">
        <v>165582780</v>
      </c>
    </row>
    <row r="25" spans="1:5" ht="12.75">
      <c r="A25" s="1">
        <v>1975</v>
      </c>
      <c r="B25" s="2">
        <v>3970.8855052862723</v>
      </c>
      <c r="C25" s="4">
        <v>704.533445796916</v>
      </c>
      <c r="D25" s="1">
        <v>138916</v>
      </c>
      <c r="E25" s="2">
        <v>161967840</v>
      </c>
    </row>
    <row r="26" spans="1:5" ht="12.75">
      <c r="A26" s="1">
        <v>1976</v>
      </c>
      <c r="B26" s="2">
        <v>4182.458102094781</v>
      </c>
      <c r="C26" s="4">
        <v>814.987007868603</v>
      </c>
      <c r="D26" s="1">
        <v>141381</v>
      </c>
      <c r="E26" s="2">
        <v>167339536</v>
      </c>
    </row>
    <row r="27" spans="1:5" ht="12.75">
      <c r="A27" s="1">
        <v>1977</v>
      </c>
      <c r="B27" s="2">
        <v>4375.5062996604565</v>
      </c>
      <c r="C27" s="4">
        <v>921.1422120339889</v>
      </c>
      <c r="D27" s="1">
        <v>144749</v>
      </c>
      <c r="E27" s="2">
        <v>173800900</v>
      </c>
    </row>
    <row r="28" spans="1:5" ht="12.75">
      <c r="A28" s="1">
        <v>1978</v>
      </c>
      <c r="B28" s="2">
        <v>4619.1287123929615</v>
      </c>
      <c r="C28" s="4">
        <v>1031.8912520985061</v>
      </c>
      <c r="D28" s="1">
        <v>146128</v>
      </c>
      <c r="E28" s="2">
        <v>180525435</v>
      </c>
    </row>
    <row r="29" spans="1:5" ht="12.75">
      <c r="A29" s="1">
        <v>1979</v>
      </c>
      <c r="B29" s="2">
        <v>4765.0295571996885</v>
      </c>
      <c r="C29" s="4">
        <v>1072.796222627059</v>
      </c>
      <c r="D29" s="1">
        <v>148467</v>
      </c>
      <c r="E29" s="2">
        <v>184971696</v>
      </c>
    </row>
    <row r="30" spans="1:5" ht="12.75">
      <c r="A30" s="1">
        <v>1980</v>
      </c>
      <c r="B30" s="2">
        <v>4754.251471696055</v>
      </c>
      <c r="C30" s="4">
        <v>983.1048952002428</v>
      </c>
      <c r="D30" s="1">
        <v>150729</v>
      </c>
      <c r="E30" s="2">
        <v>184252885</v>
      </c>
    </row>
    <row r="31" spans="1:5" ht="12.75">
      <c r="A31" s="1">
        <v>1981</v>
      </c>
      <c r="B31" s="2">
        <v>4873.990427759498</v>
      </c>
      <c r="C31" s="4">
        <v>1054.714764682421</v>
      </c>
      <c r="D31" s="1">
        <v>152491</v>
      </c>
      <c r="E31" s="2">
        <v>185287973</v>
      </c>
    </row>
    <row r="32" spans="1:5" ht="12.75">
      <c r="A32" s="1">
        <v>1982</v>
      </c>
      <c r="B32" s="2">
        <v>4779.672515341207</v>
      </c>
      <c r="C32" s="4">
        <v>909.2023747116413</v>
      </c>
      <c r="D32" s="1">
        <v>154070</v>
      </c>
      <c r="E32" s="2">
        <v>183069000</v>
      </c>
    </row>
    <row r="33" spans="1:5" ht="12.75">
      <c r="A33" s="1">
        <v>1983</v>
      </c>
      <c r="B33" s="2">
        <v>4995.663560061811</v>
      </c>
      <c r="C33" s="4">
        <v>946.0007288609146</v>
      </c>
      <c r="D33" s="1">
        <v>155477</v>
      </c>
      <c r="E33" s="2">
        <v>187417027</v>
      </c>
    </row>
    <row r="34" spans="1:5" ht="12.75">
      <c r="A34" s="1">
        <v>1984</v>
      </c>
      <c r="B34" s="2">
        <v>5354.687461710418</v>
      </c>
      <c r="C34" s="4">
        <v>1146.0327227875089</v>
      </c>
      <c r="D34" s="1">
        <v>156988</v>
      </c>
      <c r="E34" s="2">
        <v>196756040</v>
      </c>
    </row>
    <row r="35" spans="1:5" ht="12.75">
      <c r="A35" s="1">
        <v>1985</v>
      </c>
      <c r="B35" s="2">
        <v>5575.835886541127</v>
      </c>
      <c r="C35" s="4">
        <v>1135.7315650470146</v>
      </c>
      <c r="D35" s="1">
        <v>158517</v>
      </c>
      <c r="E35" s="2">
        <v>200172720</v>
      </c>
    </row>
    <row r="36" spans="1:5" ht="12.75">
      <c r="A36" s="1">
        <v>1986</v>
      </c>
      <c r="B36" s="2">
        <v>5769.171105020942</v>
      </c>
      <c r="C36" s="4">
        <v>1143.3179068204147</v>
      </c>
      <c r="D36" s="1">
        <v>160107</v>
      </c>
      <c r="E36" s="2">
        <v>203774302</v>
      </c>
    </row>
    <row r="37" spans="1:5" ht="12.75">
      <c r="A37" s="1">
        <v>1987</v>
      </c>
      <c r="B37" s="2">
        <v>5963.975799307402</v>
      </c>
      <c r="C37" s="4">
        <v>1156.9320286703712</v>
      </c>
      <c r="D37" s="1">
        <v>161319</v>
      </c>
      <c r="E37" s="2">
        <v>209551419</v>
      </c>
    </row>
    <row r="38" spans="1:5" ht="12.75">
      <c r="A38" s="1">
        <v>1988</v>
      </c>
      <c r="B38" s="2">
        <v>6210.453049860795</v>
      </c>
      <c r="C38" s="4">
        <v>1153.7062184841227</v>
      </c>
      <c r="D38" s="1">
        <v>162448</v>
      </c>
      <c r="E38" s="2">
        <v>214695744</v>
      </c>
    </row>
    <row r="39" spans="1:5" ht="12.75">
      <c r="A39" s="1">
        <v>1989</v>
      </c>
      <c r="B39" s="2">
        <v>6430.304174351241</v>
      </c>
      <c r="C39" s="4">
        <v>1198.96963180869</v>
      </c>
      <c r="D39" s="1">
        <v>163438</v>
      </c>
      <c r="E39" s="2">
        <v>220330650</v>
      </c>
    </row>
    <row r="40" spans="1:5" ht="12.75">
      <c r="A40" s="1">
        <v>1990</v>
      </c>
      <c r="B40" s="2">
        <v>6551.06081781298</v>
      </c>
      <c r="C40" s="4">
        <v>1156.180784939706</v>
      </c>
      <c r="D40" s="1">
        <v>164619</v>
      </c>
      <c r="E40" s="2">
        <v>221235840</v>
      </c>
    </row>
    <row r="41" spans="1:5" ht="12.75">
      <c r="A41" s="1">
        <v>1991</v>
      </c>
      <c r="B41" s="2">
        <v>6540.009140458746</v>
      </c>
      <c r="C41" s="4">
        <v>1065.087047053729</v>
      </c>
      <c r="D41" s="1">
        <v>165813</v>
      </c>
      <c r="E41" s="2">
        <v>217622176</v>
      </c>
    </row>
    <row r="42" spans="1:5" ht="12.75">
      <c r="A42" s="1">
        <v>1992</v>
      </c>
      <c r="B42" s="2">
        <v>6757.46709870442</v>
      </c>
      <c r="C42" s="4">
        <v>1112.8810584711707</v>
      </c>
      <c r="D42" s="1">
        <v>167237</v>
      </c>
      <c r="E42" s="2">
        <v>219113102</v>
      </c>
    </row>
    <row r="43" spans="1:5" ht="12.75">
      <c r="A43" s="1">
        <v>1993</v>
      </c>
      <c r="B43" s="2">
        <v>6938.087258114269</v>
      </c>
      <c r="C43" s="4">
        <v>1185.7455207890412</v>
      </c>
      <c r="D43" s="1">
        <v>168681</v>
      </c>
      <c r="E43" s="2">
        <v>222928713</v>
      </c>
    </row>
    <row r="44" spans="1:5" ht="12.75">
      <c r="A44" s="1">
        <v>1994</v>
      </c>
      <c r="B44" s="2">
        <v>7216.9871971492075</v>
      </c>
      <c r="C44" s="4">
        <v>1315.4658764125893</v>
      </c>
      <c r="D44" s="1">
        <v>170258</v>
      </c>
      <c r="E44" s="2">
        <v>228341910</v>
      </c>
    </row>
    <row r="45" spans="1:5" ht="12.75">
      <c r="A45" s="1">
        <v>1995</v>
      </c>
      <c r="B45" s="2">
        <v>7397.7</v>
      </c>
      <c r="C45" s="4">
        <v>1351.275</v>
      </c>
      <c r="D45" s="1">
        <v>171982</v>
      </c>
      <c r="E45" s="2">
        <v>232543760</v>
      </c>
    </row>
    <row r="46" spans="1:5" ht="12.75">
      <c r="A46" s="1">
        <v>1996</v>
      </c>
      <c r="B46" s="2">
        <v>7671.449320876187</v>
      </c>
      <c r="C46" s="4">
        <v>1436.6363743424668</v>
      </c>
      <c r="D46" s="1">
        <v>173810</v>
      </c>
      <c r="E46" s="2">
        <v>234858708</v>
      </c>
    </row>
    <row r="47" spans="1:5" ht="12.75">
      <c r="A47" s="1">
        <v>1997</v>
      </c>
      <c r="B47" s="2">
        <v>8016.507384882709</v>
      </c>
      <c r="C47" s="4">
        <v>1572.1353412491553</v>
      </c>
      <c r="D47" s="1">
        <v>175913</v>
      </c>
      <c r="E47" s="2">
        <v>241301711</v>
      </c>
    </row>
    <row r="48" spans="1:5" ht="12.75">
      <c r="A48" s="1">
        <v>1998</v>
      </c>
      <c r="B48" s="2">
        <v>8351.155241550507</v>
      </c>
      <c r="C48" s="4">
        <v>1676.1743364521674</v>
      </c>
      <c r="D48" s="1">
        <v>177964</v>
      </c>
      <c r="E48" s="2">
        <v>244766473</v>
      </c>
    </row>
    <row r="49" spans="1:5" ht="12.75">
      <c r="A49" s="1">
        <v>1999</v>
      </c>
      <c r="B49" s="2">
        <v>8722.707423580787</v>
      </c>
      <c r="C49" s="4">
        <v>1785.428587562114</v>
      </c>
      <c r="D49" s="1">
        <v>179968</v>
      </c>
      <c r="E49" s="2">
        <v>248298800</v>
      </c>
    </row>
    <row r="50" spans="1:5" ht="12.75">
      <c r="A50" s="1">
        <v>2000</v>
      </c>
      <c r="B50" s="2">
        <v>9042.092659113936</v>
      </c>
      <c r="C50" s="4">
        <v>1882.17279174726</v>
      </c>
      <c r="D50" s="1">
        <v>181954</v>
      </c>
      <c r="E50" s="2">
        <v>252717948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C20" sqref="C20"/>
    </sheetView>
  </sheetViews>
  <sheetFormatPr defaultColWidth="9.140625" defaultRowHeight="12.75"/>
  <cols>
    <col min="2" max="3" width="12.00390625" style="0" bestFit="1" customWidth="1"/>
    <col min="4" max="4" width="11.421875" style="0" bestFit="1" customWidth="1"/>
    <col min="5" max="5" width="9.00390625" style="0" customWidth="1"/>
  </cols>
  <sheetData>
    <row r="1" spans="2:5" ht="12.75">
      <c r="B1" t="s">
        <v>0</v>
      </c>
      <c r="C1" t="s">
        <v>1</v>
      </c>
      <c r="D1" t="s">
        <v>4</v>
      </c>
      <c r="E1" t="s">
        <v>2</v>
      </c>
    </row>
    <row r="2" ht="12.75">
      <c r="D2" t="s">
        <v>3</v>
      </c>
    </row>
    <row r="4" spans="1:5" ht="12.75">
      <c r="A4">
        <v>1960</v>
      </c>
      <c r="B4" s="3">
        <v>672667.28477</v>
      </c>
      <c r="C4" s="3">
        <v>93684.49405706448</v>
      </c>
      <c r="D4" s="3">
        <v>4258.7225</v>
      </c>
      <c r="E4" s="3">
        <v>6225788.399999999</v>
      </c>
    </row>
    <row r="5" spans="1:5" ht="12.75">
      <c r="A5">
        <v>1961</v>
      </c>
      <c r="B5" s="3">
        <v>704838.54258</v>
      </c>
      <c r="C5" s="3">
        <v>105188.80357852222</v>
      </c>
      <c r="D5" s="3">
        <v>4350.5265</v>
      </c>
      <c r="E5" s="3">
        <v>6087570.84</v>
      </c>
    </row>
    <row r="6" spans="1:5" ht="12.75">
      <c r="A6">
        <v>1962</v>
      </c>
      <c r="B6" s="3">
        <v>738238.8961400001</v>
      </c>
      <c r="C6" s="3">
        <v>91708.31801279067</v>
      </c>
      <c r="D6" s="3">
        <v>4442.8315</v>
      </c>
      <c r="E6" s="3">
        <v>6169997.34</v>
      </c>
    </row>
    <row r="7" spans="1:5" ht="12.75">
      <c r="A7">
        <v>1963</v>
      </c>
      <c r="B7" s="3">
        <v>784939.3595</v>
      </c>
      <c r="C7" s="3">
        <v>116448.54276117853</v>
      </c>
      <c r="D7" s="3">
        <v>4534.916</v>
      </c>
      <c r="E7" s="3">
        <v>6173727.04</v>
      </c>
    </row>
    <row r="8" spans="1:5" ht="12.75">
      <c r="A8">
        <v>1964</v>
      </c>
      <c r="B8" s="3">
        <v>802405.457</v>
      </c>
      <c r="C8" s="3">
        <v>113546.7889646611</v>
      </c>
      <c r="D8" s="3">
        <v>4626.172</v>
      </c>
      <c r="E8" s="3">
        <v>6304352.34</v>
      </c>
    </row>
    <row r="9" spans="1:5" ht="12.75">
      <c r="A9">
        <v>1965</v>
      </c>
      <c r="B9" s="3">
        <v>808892.49499</v>
      </c>
      <c r="C9" s="3">
        <v>121019.56625767458</v>
      </c>
      <c r="D9" s="3">
        <v>4716.0785</v>
      </c>
      <c r="E9" s="3">
        <v>6482370.18</v>
      </c>
    </row>
    <row r="10" spans="1:5" ht="12.75">
      <c r="A10">
        <v>1966</v>
      </c>
      <c r="B10" s="3">
        <v>899092.59762</v>
      </c>
      <c r="C10" s="3">
        <v>146940.7422670434</v>
      </c>
      <c r="D10" s="3">
        <v>4832.943</v>
      </c>
      <c r="E10" s="3">
        <v>6675320.73</v>
      </c>
    </row>
    <row r="11" spans="1:5" ht="12.75">
      <c r="A11">
        <v>1967</v>
      </c>
      <c r="B11" s="3">
        <v>928282.97479</v>
      </c>
      <c r="C11" s="3">
        <v>149400.13180010195</v>
      </c>
      <c r="D11" s="3">
        <v>4948.922</v>
      </c>
      <c r="E11" s="3">
        <v>6359884.96</v>
      </c>
    </row>
    <row r="12" spans="1:5" ht="12.75">
      <c r="A12">
        <v>1968</v>
      </c>
      <c r="B12" s="3">
        <v>961515.1363</v>
      </c>
      <c r="C12" s="3">
        <v>156850.10491918036</v>
      </c>
      <c r="D12" s="3">
        <v>5063.717</v>
      </c>
      <c r="E12" s="3">
        <v>6675592.300000001</v>
      </c>
    </row>
    <row r="13" spans="1:5" ht="12.75">
      <c r="A13">
        <v>1969</v>
      </c>
      <c r="B13" s="3">
        <v>997293.46669</v>
      </c>
      <c r="C13" s="3">
        <v>150711.23408077477</v>
      </c>
      <c r="D13" s="3">
        <v>5177.132</v>
      </c>
      <c r="E13" s="3">
        <v>6799148.9799999995</v>
      </c>
    </row>
    <row r="14" spans="1:5" ht="12.75">
      <c r="A14">
        <v>1970</v>
      </c>
      <c r="B14" s="3">
        <v>1017799.9589400002</v>
      </c>
      <c r="C14" s="3">
        <v>167287.4822013823</v>
      </c>
      <c r="D14" s="3">
        <v>5289.047</v>
      </c>
      <c r="E14" s="3">
        <v>6508633.3</v>
      </c>
    </row>
    <row r="15" spans="1:5" ht="12.75">
      <c r="A15">
        <v>1971</v>
      </c>
      <c r="B15" s="3">
        <v>1108944.52462</v>
      </c>
      <c r="C15" s="3">
        <v>160727.48274207924</v>
      </c>
      <c r="D15" s="3">
        <v>5427.151</v>
      </c>
      <c r="E15" s="3">
        <v>7024617.6</v>
      </c>
    </row>
    <row r="16" spans="1:5" ht="12.75">
      <c r="A16">
        <v>1972</v>
      </c>
      <c r="B16" s="3">
        <v>1095491.74819</v>
      </c>
      <c r="C16" s="3">
        <v>133524.3128948164</v>
      </c>
      <c r="D16" s="3">
        <v>5564.8405</v>
      </c>
      <c r="E16" s="3">
        <v>7357186.2</v>
      </c>
    </row>
    <row r="17" spans="1:5" ht="12.75">
      <c r="A17">
        <v>1973</v>
      </c>
      <c r="B17" s="3">
        <v>1034528.59899</v>
      </c>
      <c r="C17" s="3">
        <v>81852.10842198509</v>
      </c>
      <c r="D17" s="3">
        <v>5702.255</v>
      </c>
      <c r="E17" s="3">
        <v>7091149.866666666</v>
      </c>
    </row>
    <row r="18" spans="1:5" ht="12.75">
      <c r="A18">
        <v>1974</v>
      </c>
      <c r="B18" s="3">
        <v>1044609.77171</v>
      </c>
      <c r="C18" s="3">
        <v>220957.09697081667</v>
      </c>
      <c r="D18" s="3">
        <v>5839.586</v>
      </c>
      <c r="E18" s="3">
        <v>6762365.48</v>
      </c>
    </row>
    <row r="19" spans="1:5" ht="12.75">
      <c r="A19">
        <v>1975</v>
      </c>
      <c r="B19" s="3">
        <v>905947.07055</v>
      </c>
      <c r="C19" s="3">
        <v>118730.83157911175</v>
      </c>
      <c r="D19" s="3">
        <v>5977.1055</v>
      </c>
      <c r="E19" s="3">
        <v>6753167.850000001</v>
      </c>
    </row>
    <row r="20" spans="1:5" ht="12.75">
      <c r="A20">
        <v>1976</v>
      </c>
      <c r="B20" s="3">
        <v>935067.5833299999</v>
      </c>
      <c r="C20" s="3">
        <v>119517.64017913667</v>
      </c>
      <c r="D20" s="3">
        <v>6135.803</v>
      </c>
      <c r="E20" s="3">
        <v>6608161.56</v>
      </c>
    </row>
    <row r="21" spans="1:5" ht="12.75">
      <c r="A21">
        <v>1977</v>
      </c>
      <c r="B21" s="3">
        <v>1012363.47437</v>
      </c>
      <c r="C21" s="3">
        <v>146028.07508311025</v>
      </c>
      <c r="D21" s="3">
        <v>6295.7245</v>
      </c>
      <c r="E21" s="3">
        <v>6929210.209999999</v>
      </c>
    </row>
    <row r="22" spans="1:5" ht="12.75">
      <c r="A22">
        <v>1978</v>
      </c>
      <c r="B22" s="3">
        <v>1090839.29733</v>
      </c>
      <c r="C22" s="3">
        <v>194300.36563228272</v>
      </c>
      <c r="D22" s="3">
        <v>6457.722</v>
      </c>
      <c r="E22" s="3">
        <v>7222550.4</v>
      </c>
    </row>
    <row r="23" spans="1:5" ht="12.75">
      <c r="A23">
        <v>1979</v>
      </c>
      <c r="B23" s="3">
        <v>1168606.12611</v>
      </c>
      <c r="C23" s="3">
        <v>207897.4814562126</v>
      </c>
      <c r="D23" s="3">
        <v>6623.0045</v>
      </c>
      <c r="E23" s="3">
        <v>7571315.829999999</v>
      </c>
    </row>
    <row r="24" spans="1:5" ht="12.75">
      <c r="A24">
        <v>1980</v>
      </c>
      <c r="B24" s="3">
        <v>1258945.95752</v>
      </c>
      <c r="C24" s="3">
        <v>264163.6888113039</v>
      </c>
      <c r="D24" s="3">
        <v>6792.5135</v>
      </c>
      <c r="E24" s="3">
        <v>8413772.9</v>
      </c>
    </row>
    <row r="25" spans="1:5" ht="12.75">
      <c r="A25">
        <v>1981</v>
      </c>
      <c r="B25" s="3">
        <v>1343003.16897</v>
      </c>
      <c r="C25" s="3">
        <v>304902.8179199256</v>
      </c>
      <c r="D25" s="3">
        <v>6942.6815</v>
      </c>
      <c r="E25" s="3">
        <v>8906040</v>
      </c>
    </row>
    <row r="26" spans="1:5" ht="12.75">
      <c r="A26">
        <v>1982</v>
      </c>
      <c r="B26" s="3">
        <v>1162745.28006</v>
      </c>
      <c r="C26" s="3">
        <v>131242.0865464586</v>
      </c>
      <c r="D26" s="3">
        <v>7097.01</v>
      </c>
      <c r="E26" s="3">
        <v>7862483.2</v>
      </c>
    </row>
    <row r="27" spans="1:5" ht="12.75">
      <c r="A27">
        <v>1983</v>
      </c>
      <c r="B27" s="3">
        <v>1122177.3576</v>
      </c>
      <c r="C27" s="3">
        <v>110078.79026151172</v>
      </c>
      <c r="D27" s="3">
        <v>7255.92</v>
      </c>
      <c r="E27" s="3">
        <v>8112715</v>
      </c>
    </row>
    <row r="28" spans="1:5" ht="12.75">
      <c r="A28">
        <v>1984</v>
      </c>
      <c r="B28" s="3">
        <v>1190538.3694300002</v>
      </c>
      <c r="C28" s="3">
        <v>162214.3818999527</v>
      </c>
      <c r="D28" s="3">
        <v>7419.7875</v>
      </c>
      <c r="E28" s="3">
        <v>8596546.92</v>
      </c>
    </row>
    <row r="29" spans="1:5" ht="12.75">
      <c r="A29">
        <v>1985</v>
      </c>
      <c r="B29" s="3">
        <v>1231967.9527</v>
      </c>
      <c r="C29" s="3">
        <v>211816.87510923576</v>
      </c>
      <c r="D29" s="3">
        <v>7588.9395</v>
      </c>
      <c r="E29" s="3">
        <v>9201746.32</v>
      </c>
    </row>
    <row r="30" spans="1:5" ht="12.75">
      <c r="A30">
        <v>1986</v>
      </c>
      <c r="B30" s="3">
        <v>1300911.16778</v>
      </c>
      <c r="C30" s="3">
        <v>245669.5374701204</v>
      </c>
      <c r="D30" s="3">
        <v>7733.2235</v>
      </c>
      <c r="E30" s="3">
        <v>9625769.4</v>
      </c>
    </row>
    <row r="31" spans="1:5" ht="12.75">
      <c r="A31">
        <v>1987</v>
      </c>
      <c r="B31" s="3">
        <v>1386696.87599</v>
      </c>
      <c r="C31" s="3">
        <v>308448.86181988043</v>
      </c>
      <c r="D31" s="3">
        <v>7882.191</v>
      </c>
      <c r="E31" s="3">
        <v>9880251.290000001</v>
      </c>
    </row>
    <row r="32" spans="1:5" ht="12.75">
      <c r="A32">
        <v>1988</v>
      </c>
      <c r="B32" s="3">
        <v>1488083.04373</v>
      </c>
      <c r="C32" s="3">
        <v>338811.29411289946</v>
      </c>
      <c r="D32" s="3">
        <v>8036.026</v>
      </c>
      <c r="E32" s="3">
        <v>10599310.799999999</v>
      </c>
    </row>
    <row r="33" spans="1:5" ht="12.75">
      <c r="A33">
        <v>1989</v>
      </c>
      <c r="B33" s="3">
        <v>1645228.7574</v>
      </c>
      <c r="C33" s="3">
        <v>413762.6043944627</v>
      </c>
      <c r="D33" s="3">
        <v>8194.8825</v>
      </c>
      <c r="E33" s="3">
        <v>11251932.12</v>
      </c>
    </row>
    <row r="34" spans="1:5" ht="12.75">
      <c r="A34">
        <v>1990</v>
      </c>
      <c r="B34" s="3">
        <v>1706062.5281000002</v>
      </c>
      <c r="C34" s="3">
        <v>428420.89356873836</v>
      </c>
      <c r="D34" s="3">
        <v>8358.9465</v>
      </c>
      <c r="E34" s="3">
        <v>11677290.299999999</v>
      </c>
    </row>
    <row r="35" spans="1:5" ht="12.75">
      <c r="A35">
        <v>1991</v>
      </c>
      <c r="B35" s="3">
        <v>1842034.15646</v>
      </c>
      <c r="C35" s="3">
        <v>415414.8183598772</v>
      </c>
      <c r="D35" s="3">
        <v>8502.825</v>
      </c>
      <c r="E35" s="3">
        <v>11678831.19</v>
      </c>
    </row>
    <row r="36" spans="1:5" ht="12.75">
      <c r="A36">
        <v>1992</v>
      </c>
      <c r="B36" s="3">
        <v>2068198.12474</v>
      </c>
      <c r="C36" s="3">
        <v>492350.2983744321</v>
      </c>
      <c r="D36" s="3">
        <v>8649.679</v>
      </c>
      <c r="E36" s="3">
        <v>12170265.9</v>
      </c>
    </row>
    <row r="37" spans="1:5" ht="12.75">
      <c r="A37">
        <v>1993</v>
      </c>
      <c r="B37" s="3">
        <v>2212688.03354</v>
      </c>
      <c r="C37" s="3">
        <v>586442.5277350394</v>
      </c>
      <c r="D37" s="3">
        <v>8797.338</v>
      </c>
      <c r="E37" s="3">
        <v>12888119.139999999</v>
      </c>
    </row>
    <row r="38" spans="1:5" ht="12.75">
      <c r="A38">
        <v>1994</v>
      </c>
      <c r="B38" s="3">
        <v>2338992.50038</v>
      </c>
      <c r="C38" s="3">
        <v>563635.1738096295</v>
      </c>
      <c r="D38" s="3">
        <v>8943.12</v>
      </c>
      <c r="E38" s="3">
        <v>12890025.200000001</v>
      </c>
    </row>
    <row r="39" spans="1:5" ht="12.75">
      <c r="A39">
        <v>1995</v>
      </c>
      <c r="B39" s="3">
        <v>2587570</v>
      </c>
      <c r="C39" s="3">
        <v>667380</v>
      </c>
      <c r="D39" s="3">
        <v>9084.331</v>
      </c>
      <c r="E39" s="3">
        <v>12849400.59</v>
      </c>
    </row>
    <row r="40" spans="1:5" ht="12.75">
      <c r="A40">
        <v>1996</v>
      </c>
      <c r="B40" s="3">
        <v>2779386.5641</v>
      </c>
      <c r="C40" s="3">
        <v>747074.9292496579</v>
      </c>
      <c r="D40" s="3">
        <v>9236.997</v>
      </c>
      <c r="E40" s="3">
        <v>13059746.700000001</v>
      </c>
    </row>
    <row r="41" spans="1:5" ht="12.75">
      <c r="A41">
        <v>1997</v>
      </c>
      <c r="B41" s="3">
        <v>2984761.995</v>
      </c>
      <c r="C41" s="3">
        <v>812630.062312187</v>
      </c>
      <c r="D41" s="3">
        <v>9386.888</v>
      </c>
      <c r="E41" s="3">
        <v>13276735.94</v>
      </c>
    </row>
    <row r="42" spans="1:5" ht="12.75">
      <c r="A42">
        <v>1998</v>
      </c>
      <c r="B42" s="3">
        <v>3101978.916</v>
      </c>
      <c r="C42" s="3">
        <v>850852.6425059946</v>
      </c>
      <c r="D42" s="3">
        <v>9535.27</v>
      </c>
      <c r="E42" s="3">
        <v>13660054.2</v>
      </c>
    </row>
    <row r="43" spans="1:5" ht="12.75">
      <c r="A43">
        <v>1999</v>
      </c>
      <c r="B43" s="3">
        <v>3066529.2070000004</v>
      </c>
      <c r="C43" s="3">
        <v>677049.183277383</v>
      </c>
      <c r="D43" s="3">
        <v>9684.3</v>
      </c>
      <c r="E43" s="3">
        <v>12843464.4</v>
      </c>
    </row>
    <row r="44" spans="1:5" ht="12.75">
      <c r="A44">
        <v>2000</v>
      </c>
      <c r="B44" s="3">
        <v>3231616.173</v>
      </c>
      <c r="C44" s="3">
        <v>757466.0488993772</v>
      </c>
      <c r="D44" s="3">
        <v>9835.65924090246</v>
      </c>
      <c r="E44" s="3">
        <v>13101985.345244046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">
      <selection activeCell="K32" sqref="K32"/>
    </sheetView>
  </sheetViews>
  <sheetFormatPr defaultColWidth="9.140625" defaultRowHeight="12.75"/>
  <cols>
    <col min="2" max="2" width="10.00390625" style="0" customWidth="1"/>
  </cols>
  <sheetData>
    <row r="1" spans="1:2" ht="12.75">
      <c r="A1" t="s">
        <v>13</v>
      </c>
      <c r="B1" s="11">
        <f>Finland!T46</f>
        <v>0.9850651636304417</v>
      </c>
    </row>
    <row r="2" spans="1:2" ht="12.75">
      <c r="A2" t="s">
        <v>14</v>
      </c>
      <c r="B2" s="11">
        <f>Finland!U46</f>
        <v>0.2632881365190409</v>
      </c>
    </row>
    <row r="3" spans="1:3" ht="12.75">
      <c r="A3" t="s">
        <v>18</v>
      </c>
      <c r="B3" s="11">
        <v>0.05</v>
      </c>
      <c r="C3" t="s">
        <v>24</v>
      </c>
    </row>
    <row r="4" spans="1:2" ht="12.75">
      <c r="A4" t="s">
        <v>19</v>
      </c>
      <c r="B4" s="11">
        <v>0.3</v>
      </c>
    </row>
    <row r="5" spans="1:2" ht="12.75">
      <c r="A5" t="s">
        <v>20</v>
      </c>
      <c r="B5" s="11">
        <f>Finland!K46</f>
        <v>1.0228789158563076</v>
      </c>
    </row>
    <row r="6" spans="1:2" ht="12.75">
      <c r="A6" t="s">
        <v>21</v>
      </c>
      <c r="B6" s="11">
        <f>Finland!F46</f>
        <v>1.0041127157214988</v>
      </c>
    </row>
    <row r="7" spans="1:2" ht="12.75">
      <c r="A7" t="s">
        <v>23</v>
      </c>
      <c r="B7" s="11">
        <f>Finland!H24</f>
        <v>133868.19967839052</v>
      </c>
    </row>
    <row r="9" spans="1:6" ht="12.75">
      <c r="A9" t="s">
        <v>7</v>
      </c>
      <c r="B9" t="s">
        <v>25</v>
      </c>
      <c r="C9" t="s">
        <v>26</v>
      </c>
      <c r="D9" t="s">
        <v>27</v>
      </c>
      <c r="E9" t="s">
        <v>28</v>
      </c>
      <c r="F9" t="s">
        <v>29</v>
      </c>
    </row>
    <row r="10" spans="1:6" ht="12.75">
      <c r="A10" s="11">
        <f>Finland!J24</f>
        <v>0.028070964879056762</v>
      </c>
      <c r="B10" s="12">
        <f>Finland!D24</f>
        <v>3236.43575</v>
      </c>
      <c r="C10" s="11">
        <f>5200*B10</f>
        <v>16829465.900000002</v>
      </c>
      <c r="D10" s="11">
        <v>0</v>
      </c>
      <c r="E10" s="11">
        <v>0</v>
      </c>
      <c r="F10" s="11">
        <v>0</v>
      </c>
    </row>
    <row r="11" spans="1:6" ht="12.75">
      <c r="A11" s="11">
        <f>Finland!J25</f>
        <v>0.0282339018136247</v>
      </c>
      <c r="B11" s="12">
        <f>Finland!D25</f>
        <v>3253.62825</v>
      </c>
      <c r="C11" s="11">
        <f aca="true" t="shared" si="0" ref="C11:C59">5200*B11</f>
        <v>16918866.900000002</v>
      </c>
      <c r="D11" s="11">
        <v>0</v>
      </c>
      <c r="E11" s="11">
        <v>0</v>
      </c>
      <c r="F11" s="11">
        <v>0</v>
      </c>
    </row>
    <row r="12" spans="1:6" ht="12.75">
      <c r="A12" s="11">
        <f>Finland!J26</f>
        <v>0.028872070758387422</v>
      </c>
      <c r="B12" s="12">
        <f>Finland!D26</f>
        <v>3275.604</v>
      </c>
      <c r="C12" s="11">
        <f t="shared" si="0"/>
        <v>17033140.8</v>
      </c>
      <c r="D12" s="11">
        <v>0</v>
      </c>
      <c r="E12" s="11">
        <v>0</v>
      </c>
      <c r="F12" s="11">
        <v>0</v>
      </c>
    </row>
    <row r="13" spans="1:6" ht="12.75">
      <c r="A13" s="11">
        <f>Finland!J27</f>
        <v>0.02928853555587083</v>
      </c>
      <c r="B13" s="12">
        <f>Finland!D27</f>
        <v>3298.982</v>
      </c>
      <c r="C13" s="11">
        <f t="shared" si="0"/>
        <v>17154706.4</v>
      </c>
      <c r="D13" s="11">
        <v>0</v>
      </c>
      <c r="E13" s="11">
        <v>0</v>
      </c>
      <c r="F13" s="11">
        <v>0</v>
      </c>
    </row>
    <row r="14" spans="1:6" ht="12.75">
      <c r="A14" s="11">
        <f>Finland!J28</f>
        <v>0.029795362034029674</v>
      </c>
      <c r="B14" s="12">
        <f>Finland!D28</f>
        <v>3320.36625</v>
      </c>
      <c r="C14" s="11">
        <f t="shared" si="0"/>
        <v>17265904.5</v>
      </c>
      <c r="D14" s="11">
        <v>0</v>
      </c>
      <c r="E14" s="11">
        <v>0</v>
      </c>
      <c r="F14" s="11">
        <v>0</v>
      </c>
    </row>
    <row r="15" spans="1:6" ht="12.75">
      <c r="A15" s="11">
        <f>Finland!J29</f>
        <v>0.03032227409667926</v>
      </c>
      <c r="B15" s="12">
        <f>Finland!D29</f>
        <v>3337.70725</v>
      </c>
      <c r="C15" s="11">
        <f t="shared" si="0"/>
        <v>17356077.7</v>
      </c>
      <c r="D15" s="11">
        <v>0</v>
      </c>
      <c r="E15" s="11">
        <v>0</v>
      </c>
      <c r="F15" s="11">
        <v>0</v>
      </c>
    </row>
    <row r="16" spans="1:6" ht="12.75">
      <c r="A16" s="11">
        <f>Finland!J30</f>
        <v>0.03119731624825697</v>
      </c>
      <c r="B16" s="12">
        <f>Finland!D30</f>
        <v>3341.4315</v>
      </c>
      <c r="C16" s="11">
        <f t="shared" si="0"/>
        <v>17375443.8</v>
      </c>
      <c r="D16" s="11">
        <v>0</v>
      </c>
      <c r="E16" s="11">
        <v>0</v>
      </c>
      <c r="F16" s="11">
        <v>0</v>
      </c>
    </row>
    <row r="17" spans="1:6" ht="12.75">
      <c r="A17" s="11">
        <f>Finland!J31</f>
        <v>0.03199490862065464</v>
      </c>
      <c r="B17" s="12">
        <f>Finland!D31</f>
        <v>3344.43925</v>
      </c>
      <c r="C17" s="11">
        <f t="shared" si="0"/>
        <v>17391084.099999998</v>
      </c>
      <c r="D17" s="11">
        <v>0</v>
      </c>
      <c r="E17" s="11">
        <v>0</v>
      </c>
      <c r="F17" s="11">
        <v>0</v>
      </c>
    </row>
    <row r="18" spans="1:6" ht="12.75">
      <c r="A18" s="11">
        <f>Finland!J32</f>
        <v>0.032869473710877284</v>
      </c>
      <c r="B18" s="12">
        <f>Finland!D32</f>
        <v>3349.441</v>
      </c>
      <c r="C18" s="11">
        <f t="shared" si="0"/>
        <v>17417093.2</v>
      </c>
      <c r="D18" s="11">
        <v>0</v>
      </c>
      <c r="E18" s="11">
        <v>0</v>
      </c>
      <c r="F18" s="11">
        <v>0</v>
      </c>
    </row>
    <row r="19" spans="1:6" ht="12.75">
      <c r="A19" s="11">
        <f>Finland!J33</f>
        <v>0.03373055829282021</v>
      </c>
      <c r="B19" s="12">
        <f>Finland!D33</f>
        <v>3349.673</v>
      </c>
      <c r="C19" s="11">
        <f t="shared" si="0"/>
        <v>17418299.599999998</v>
      </c>
      <c r="D19" s="11">
        <v>0</v>
      </c>
      <c r="E19" s="11">
        <v>0</v>
      </c>
      <c r="F19" s="11">
        <v>0</v>
      </c>
    </row>
    <row r="20" spans="1:6" ht="12.75">
      <c r="A20" s="11">
        <f>Finland!J34</f>
        <v>0.033813057166990367</v>
      </c>
      <c r="B20" s="12">
        <f>Finland!D34</f>
        <v>3358.638</v>
      </c>
      <c r="C20" s="11">
        <f t="shared" si="0"/>
        <v>17464917.599999998</v>
      </c>
      <c r="D20" s="11">
        <v>0</v>
      </c>
      <c r="E20" s="11">
        <v>0</v>
      </c>
      <c r="F20" s="11">
        <v>0</v>
      </c>
    </row>
    <row r="21" spans="1:6" ht="12.75">
      <c r="A21" s="11">
        <f>Finland!J35</f>
        <v>0.03271418837219013</v>
      </c>
      <c r="B21" s="12">
        <f>Finland!D35</f>
        <v>3372.1715</v>
      </c>
      <c r="C21" s="11">
        <f t="shared" si="0"/>
        <v>17535291.8</v>
      </c>
      <c r="D21" s="11">
        <v>0</v>
      </c>
      <c r="E21" s="11">
        <v>0</v>
      </c>
      <c r="F21" s="11">
        <v>0</v>
      </c>
    </row>
    <row r="22" spans="1:6" ht="12.75">
      <c r="A22" s="11">
        <f>Finland!J36</f>
        <v>0.032890685834174475</v>
      </c>
      <c r="B22" s="12">
        <f>Finland!D36</f>
        <v>3385.644</v>
      </c>
      <c r="C22" s="11">
        <f t="shared" si="0"/>
        <v>17605348.799999997</v>
      </c>
      <c r="D22" s="11">
        <v>0</v>
      </c>
      <c r="E22" s="11">
        <v>0</v>
      </c>
      <c r="F22" s="11">
        <v>0</v>
      </c>
    </row>
    <row r="23" spans="1:6" ht="12.75">
      <c r="A23" s="11">
        <f>Finland!J37</f>
        <v>0.034272388221728935</v>
      </c>
      <c r="B23" s="12">
        <f>Finland!D37</f>
        <v>3396.37425</v>
      </c>
      <c r="C23" s="11">
        <f t="shared" si="0"/>
        <v>17661146.099999998</v>
      </c>
      <c r="D23" s="11">
        <v>0</v>
      </c>
      <c r="E23" s="11">
        <v>0</v>
      </c>
      <c r="F23" s="11">
        <v>0</v>
      </c>
    </row>
    <row r="24" spans="1:6" ht="12.75">
      <c r="A24" s="11">
        <f>Finland!J38</f>
        <v>0.035398102400577953</v>
      </c>
      <c r="B24" s="12">
        <f>Finland!D38</f>
        <v>3406.3825</v>
      </c>
      <c r="C24" s="11">
        <f t="shared" si="0"/>
        <v>17713189</v>
      </c>
      <c r="D24" s="11">
        <v>0</v>
      </c>
      <c r="E24" s="11">
        <v>0</v>
      </c>
      <c r="F24" s="11">
        <v>0</v>
      </c>
    </row>
    <row r="25" spans="1:6" ht="12.75">
      <c r="A25" s="11">
        <f>Finland!J39</f>
        <v>0.0362623676560667</v>
      </c>
      <c r="B25" s="12">
        <f>Finland!D39</f>
        <v>3413.15475</v>
      </c>
      <c r="C25" s="11">
        <f t="shared" si="0"/>
        <v>17748404.7</v>
      </c>
      <c r="D25" s="11">
        <v>0</v>
      </c>
      <c r="E25" s="11">
        <v>0</v>
      </c>
      <c r="F25" s="11">
        <v>0</v>
      </c>
    </row>
    <row r="26" spans="1:7" ht="12.75">
      <c r="A26" s="11">
        <f>Finland!J40</f>
        <v>0.03709967594210889</v>
      </c>
      <c r="B26" s="12">
        <f>Finland!D40</f>
        <v>3425.484</v>
      </c>
      <c r="C26" s="11">
        <f t="shared" si="0"/>
        <v>17812516.8</v>
      </c>
      <c r="D26" s="11">
        <v>0</v>
      </c>
      <c r="E26" s="11">
        <v>0</v>
      </c>
      <c r="F26" s="11">
        <v>0</v>
      </c>
      <c r="G26" t="s">
        <v>30</v>
      </c>
    </row>
    <row r="27" spans="1:6" ht="12.75">
      <c r="A27" s="11">
        <f>Finland!J41</f>
        <v>0.039124708458085584</v>
      </c>
      <c r="B27" s="12">
        <f>Finland!D41</f>
        <v>3436.37525</v>
      </c>
      <c r="C27" s="11">
        <f t="shared" si="0"/>
        <v>17869151.3</v>
      </c>
      <c r="D27" s="11">
        <v>0</v>
      </c>
      <c r="E27" s="11">
        <v>0</v>
      </c>
      <c r="F27" s="11">
        <v>0</v>
      </c>
    </row>
    <row r="28" spans="1:6" ht="12.75">
      <c r="A28" s="11">
        <f>Finland!J42</f>
        <v>0.04073220474980956</v>
      </c>
      <c r="B28" s="12">
        <f>Finland!D42</f>
        <v>3446.1485</v>
      </c>
      <c r="C28" s="11">
        <f t="shared" si="0"/>
        <v>17919972.2</v>
      </c>
      <c r="D28" s="11">
        <v>0</v>
      </c>
      <c r="E28" s="11">
        <v>0</v>
      </c>
      <c r="F28" s="11">
        <v>0</v>
      </c>
    </row>
    <row r="29" spans="1:6" ht="12.75">
      <c r="A29" s="11">
        <f>Finland!J43</f>
        <v>0.0412327332303964</v>
      </c>
      <c r="B29" s="12">
        <f>Finland!D43</f>
        <v>3455.9495456883674</v>
      </c>
      <c r="C29" s="11">
        <f t="shared" si="0"/>
        <v>17970937.63757951</v>
      </c>
      <c r="D29" s="11">
        <v>0</v>
      </c>
      <c r="E29" s="11">
        <v>0</v>
      </c>
      <c r="F29" s="11">
        <v>0</v>
      </c>
    </row>
    <row r="30" spans="1:6" ht="12.75">
      <c r="A30" s="11">
        <f>Finland!J44</f>
        <v>0.04371859281158771</v>
      </c>
      <c r="B30" s="12">
        <f>Finland!D44</f>
        <v>3465.778466117648</v>
      </c>
      <c r="C30" s="11">
        <f t="shared" si="0"/>
        <v>18022048.02381177</v>
      </c>
      <c r="D30" s="11">
        <v>0</v>
      </c>
      <c r="E30" s="11">
        <v>0</v>
      </c>
      <c r="F30" s="11">
        <v>0</v>
      </c>
    </row>
    <row r="31" spans="1:6" ht="12.75">
      <c r="A31" s="11">
        <f>$B$5*A30</f>
        <v>0.0447188268178802</v>
      </c>
      <c r="B31" s="12">
        <f>$B$6*B30</f>
        <v>3480.032227702482</v>
      </c>
      <c r="C31" s="11">
        <f t="shared" si="0"/>
        <v>18096167.584052905</v>
      </c>
      <c r="D31" s="11">
        <v>0</v>
      </c>
      <c r="E31" s="11">
        <v>0</v>
      </c>
      <c r="F31" s="11">
        <v>0</v>
      </c>
    </row>
    <row r="32" spans="1:6" ht="12.75">
      <c r="A32" s="11">
        <f aca="true" t="shared" si="1" ref="A32:A51">$B$5*A31</f>
        <v>0.04574194509383927</v>
      </c>
      <c r="B32" s="12">
        <f aca="true" t="shared" si="2" ref="B32:B51">$B$6*B31</f>
        <v>3494.3446109566767</v>
      </c>
      <c r="C32" s="11">
        <f t="shared" si="0"/>
        <v>18170591.97697472</v>
      </c>
      <c r="D32" s="11">
        <v>0</v>
      </c>
      <c r="E32" s="11">
        <v>0</v>
      </c>
      <c r="F32" s="11">
        <v>0</v>
      </c>
    </row>
    <row r="33" spans="1:6" ht="12.75">
      <c r="A33" s="11">
        <f t="shared" si="1"/>
        <v>0.046788471206745064</v>
      </c>
      <c r="B33" s="12">
        <f t="shared" si="2"/>
        <v>3508.715856974493</v>
      </c>
      <c r="C33" s="11">
        <f t="shared" si="0"/>
        <v>18245322.456267364</v>
      </c>
      <c r="D33" s="11">
        <v>0</v>
      </c>
      <c r="E33" s="11">
        <v>0</v>
      </c>
      <c r="F33" s="11">
        <v>0</v>
      </c>
    </row>
    <row r="34" spans="1:6" ht="12.75">
      <c r="A34" s="11">
        <f t="shared" si="1"/>
        <v>0.047858940702529454</v>
      </c>
      <c r="B34" s="12">
        <f t="shared" si="2"/>
        <v>3523.1462078417444</v>
      </c>
      <c r="C34" s="11">
        <f t="shared" si="0"/>
        <v>18320360.28077707</v>
      </c>
      <c r="D34" s="11">
        <v>0</v>
      </c>
      <c r="E34" s="11">
        <v>0</v>
      </c>
      <c r="F34" s="11">
        <v>0</v>
      </c>
    </row>
    <row r="35" spans="1:6" ht="12.75">
      <c r="A35" s="11">
        <f t="shared" si="1"/>
        <v>0.048953901379834644</v>
      </c>
      <c r="B35" s="12">
        <f t="shared" si="2"/>
        <v>3537.635906639874</v>
      </c>
      <c r="C35" s="11">
        <f t="shared" si="0"/>
        <v>18395706.714527346</v>
      </c>
      <c r="D35" s="11">
        <v>0</v>
      </c>
      <c r="E35" s="11">
        <v>0</v>
      </c>
      <c r="F35" s="11">
        <v>0</v>
      </c>
    </row>
    <row r="36" spans="1:6" ht="12.75">
      <c r="A36" s="11">
        <f t="shared" si="1"/>
        <v>0.05007391357034186</v>
      </c>
      <c r="B36" s="12">
        <f t="shared" si="2"/>
        <v>3552.1851974500505</v>
      </c>
      <c r="C36" s="11">
        <f t="shared" si="0"/>
        <v>18471363.026740264</v>
      </c>
      <c r="D36" s="11">
        <v>0</v>
      </c>
      <c r="E36" s="11">
        <v>0</v>
      </c>
      <c r="F36" s="11">
        <v>0</v>
      </c>
    </row>
    <row r="37" spans="1:6" ht="12.75">
      <c r="A37" s="11">
        <f t="shared" si="1"/>
        <v>0.05121955042551373</v>
      </c>
      <c r="B37" s="12">
        <f t="shared" si="2"/>
        <v>3566.794325357279</v>
      </c>
      <c r="C37" s="11">
        <f t="shared" si="0"/>
        <v>18547330.49185785</v>
      </c>
      <c r="D37" s="11">
        <v>0</v>
      </c>
      <c r="E37" s="11">
        <v>0</v>
      </c>
      <c r="F37" s="11">
        <v>0</v>
      </c>
    </row>
    <row r="38" spans="1:6" ht="12.75">
      <c r="A38" s="11">
        <f t="shared" si="1"/>
        <v>0.05239139820989697</v>
      </c>
      <c r="B38" s="12">
        <f t="shared" si="2"/>
        <v>3581.463536454529</v>
      </c>
      <c r="C38" s="11">
        <f t="shared" si="0"/>
        <v>18623610.38956355</v>
      </c>
      <c r="D38" s="11">
        <v>0</v>
      </c>
      <c r="E38" s="11">
        <v>0</v>
      </c>
      <c r="F38" s="11">
        <v>0</v>
      </c>
    </row>
    <row r="39" spans="1:6" ht="12.75">
      <c r="A39" s="11">
        <f t="shared" si="1"/>
        <v>0.053590056601135506</v>
      </c>
      <c r="B39" s="12">
        <f t="shared" si="2"/>
        <v>3596.1930778468804</v>
      </c>
      <c r="C39" s="11">
        <f t="shared" si="0"/>
        <v>18700204.004803777</v>
      </c>
      <c r="D39" s="11">
        <v>0</v>
      </c>
      <c r="E39" s="11">
        <v>0</v>
      </c>
      <c r="F39" s="11">
        <v>0</v>
      </c>
    </row>
    <row r="40" spans="1:6" ht="12.75">
      <c r="A40" s="11">
        <f t="shared" si="1"/>
        <v>0.054816138996847646</v>
      </c>
      <c r="B40" s="12">
        <f t="shared" si="2"/>
        <v>3610.9831976556866</v>
      </c>
      <c r="C40" s="11">
        <f t="shared" si="0"/>
        <v>18777112.62780957</v>
      </c>
      <c r="D40" s="11">
        <v>0</v>
      </c>
      <c r="E40" s="11">
        <v>0</v>
      </c>
      <c r="F40" s="11">
        <v>0</v>
      </c>
    </row>
    <row r="41" spans="1:6" ht="12.75">
      <c r="A41" s="11">
        <f t="shared" si="1"/>
        <v>0.056070272828524184</v>
      </c>
      <c r="B41" s="12">
        <f t="shared" si="2"/>
        <v>3625.834145022753</v>
      </c>
      <c r="C41" s="11">
        <f t="shared" si="0"/>
        <v>18854337.554118317</v>
      </c>
      <c r="D41" s="11">
        <v>0</v>
      </c>
      <c r="E41" s="11">
        <v>0</v>
      </c>
      <c r="F41" s="11">
        <v>0</v>
      </c>
    </row>
    <row r="42" spans="1:6" ht="12.75">
      <c r="A42" s="11">
        <f t="shared" si="1"/>
        <v>0.0573530998826082</v>
      </c>
      <c r="B42" s="12">
        <f t="shared" si="2"/>
        <v>3640.7461701145353</v>
      </c>
      <c r="C42" s="11">
        <f t="shared" si="0"/>
        <v>18931880.084595583</v>
      </c>
      <c r="D42" s="11">
        <v>0</v>
      </c>
      <c r="E42" s="11">
        <v>0</v>
      </c>
      <c r="F42" s="11">
        <v>0</v>
      </c>
    </row>
    <row r="43" spans="1:6" ht="12.75">
      <c r="A43" s="11">
        <f t="shared" si="1"/>
        <v>0.0586652766289208</v>
      </c>
      <c r="B43" s="12">
        <f t="shared" si="2"/>
        <v>3655.719524126352</v>
      </c>
      <c r="C43" s="11">
        <f t="shared" si="0"/>
        <v>19009741.525457032</v>
      </c>
      <c r="D43" s="11">
        <v>0</v>
      </c>
      <c r="E43" s="11">
        <v>0</v>
      </c>
      <c r="F43" s="11">
        <v>0</v>
      </c>
    </row>
    <row r="44" spans="1:6" ht="12.75">
      <c r="A44" s="11">
        <f t="shared" si="1"/>
        <v>0.06000747455660089</v>
      </c>
      <c r="B44" s="12">
        <f t="shared" si="2"/>
        <v>3670.754459286617</v>
      </c>
      <c r="C44" s="11">
        <f t="shared" si="0"/>
        <v>19087923.18829041</v>
      </c>
      <c r="D44" s="11">
        <v>0</v>
      </c>
      <c r="E44" s="11">
        <v>0</v>
      </c>
      <c r="F44" s="11">
        <v>0</v>
      </c>
    </row>
    <row r="45" spans="1:6" ht="12.75">
      <c r="A45" s="11">
        <f t="shared" si="1"/>
        <v>0.061380380517730884</v>
      </c>
      <c r="B45" s="12">
        <f t="shared" si="2"/>
        <v>3685.8512288610873</v>
      </c>
      <c r="C45" s="11">
        <f t="shared" si="0"/>
        <v>19166426.390077654</v>
      </c>
      <c r="D45" s="11">
        <v>0</v>
      </c>
      <c r="E45" s="11">
        <v>0</v>
      </c>
      <c r="F45" s="11">
        <v>0</v>
      </c>
    </row>
    <row r="46" spans="1:6" ht="12.75">
      <c r="A46" s="11">
        <f t="shared" si="1"/>
        <v>0.0627846970788242</v>
      </c>
      <c r="B46" s="12">
        <f t="shared" si="2"/>
        <v>3701.0100871571303</v>
      </c>
      <c r="C46" s="11">
        <f t="shared" si="0"/>
        <v>19245252.453217078</v>
      </c>
      <c r="D46" s="11">
        <v>0</v>
      </c>
      <c r="E46" s="11">
        <v>0</v>
      </c>
      <c r="F46" s="11">
        <v>0</v>
      </c>
    </row>
    <row r="47" spans="1:6" ht="12.75">
      <c r="A47" s="11">
        <f t="shared" si="1"/>
        <v>0.06422114288035438</v>
      </c>
      <c r="B47" s="12">
        <f t="shared" si="2"/>
        <v>3716.2312895280074</v>
      </c>
      <c r="C47" s="11">
        <f t="shared" si="0"/>
        <v>19324402.705545638</v>
      </c>
      <c r="D47" s="11">
        <v>0</v>
      </c>
      <c r="E47" s="11">
        <v>0</v>
      </c>
      <c r="F47" s="11">
        <v>0</v>
      </c>
    </row>
    <row r="48" spans="1:6" ht="12.75">
      <c r="A48" s="11">
        <f t="shared" si="1"/>
        <v>0.06569045300450992</v>
      </c>
      <c r="B48" s="12">
        <f t="shared" si="2"/>
        <v>3731.5150923771753</v>
      </c>
      <c r="C48" s="11">
        <f t="shared" si="0"/>
        <v>19403878.480361313</v>
      </c>
      <c r="D48" s="11">
        <v>0</v>
      </c>
      <c r="E48" s="11">
        <v>0</v>
      </c>
      <c r="F48" s="11">
        <v>0</v>
      </c>
    </row>
    <row r="49" spans="1:6" ht="12.75">
      <c r="A49" s="11">
        <f t="shared" si="1"/>
        <v>0.06719337935136283</v>
      </c>
      <c r="B49" s="12">
        <f t="shared" si="2"/>
        <v>3746.861753162605</v>
      </c>
      <c r="C49" s="11">
        <f t="shared" si="0"/>
        <v>19483681.116445545</v>
      </c>
      <c r="D49" s="11">
        <v>0</v>
      </c>
      <c r="E49" s="11">
        <v>0</v>
      </c>
      <c r="F49" s="11">
        <v>0</v>
      </c>
    </row>
    <row r="50" spans="1:6" ht="12.75">
      <c r="A50" s="11">
        <f t="shared" si="1"/>
        <v>0.06873069102364361</v>
      </c>
      <c r="B50" s="12">
        <f t="shared" si="2"/>
        <v>3762.2715304011194</v>
      </c>
      <c r="C50" s="11">
        <f t="shared" si="0"/>
        <v>19563811.95808582</v>
      </c>
      <c r="D50" s="11">
        <v>0</v>
      </c>
      <c r="E50" s="11">
        <v>0</v>
      </c>
      <c r="F50" s="11">
        <v>0</v>
      </c>
    </row>
    <row r="51" spans="1:6" ht="12.75">
      <c r="A51" s="11">
        <f t="shared" si="1"/>
        <v>0.07030317472031943</v>
      </c>
      <c r="B51" s="12">
        <f t="shared" si="2"/>
        <v>3777.7446836727477</v>
      </c>
      <c r="C51" s="11">
        <f t="shared" si="0"/>
        <v>19644272.35509829</v>
      </c>
      <c r="D51" s="11">
        <v>0</v>
      </c>
      <c r="E51" s="11">
        <v>0</v>
      </c>
      <c r="F51" s="11">
        <v>0</v>
      </c>
    </row>
    <row r="52" spans="1:6" ht="12.75">
      <c r="A52" s="11">
        <f aca="true" t="shared" si="3" ref="A52:A59">$B$5*A51</f>
        <v>0.07191163513917691</v>
      </c>
      <c r="B52" s="12">
        <f aca="true" t="shared" si="4" ref="B52:B59">$B$6*B51</f>
        <v>3793.281473625097</v>
      </c>
      <c r="C52" s="11">
        <f t="shared" si="0"/>
        <v>19725063.662850507</v>
      </c>
      <c r="D52" s="11">
        <v>0</v>
      </c>
      <c r="E52" s="11">
        <v>0</v>
      </c>
      <c r="F52" s="11">
        <v>0</v>
      </c>
    </row>
    <row r="53" spans="1:6" ht="12.75">
      <c r="A53" s="11">
        <f t="shared" si="3"/>
        <v>0.07355689538861564</v>
      </c>
      <c r="B53" s="12">
        <f t="shared" si="4"/>
        <v>3808.8821619777455</v>
      </c>
      <c r="C53" s="11">
        <f t="shared" si="0"/>
        <v>19806187.242284276</v>
      </c>
      <c r="D53" s="11">
        <v>0</v>
      </c>
      <c r="E53" s="11">
        <v>0</v>
      </c>
      <c r="F53" s="11">
        <v>0</v>
      </c>
    </row>
    <row r="54" spans="1:6" ht="12.75">
      <c r="A54" s="11">
        <f t="shared" si="3"/>
        <v>0.075239797408863</v>
      </c>
      <c r="B54" s="12">
        <f t="shared" si="4"/>
        <v>3824.547011526648</v>
      </c>
      <c r="C54" s="11">
        <f t="shared" si="0"/>
        <v>19887644.45993857</v>
      </c>
      <c r="D54" s="11">
        <v>0</v>
      </c>
      <c r="E54" s="11">
        <v>0</v>
      </c>
      <c r="F54" s="11">
        <v>0</v>
      </c>
    </row>
    <row r="55" spans="1:6" ht="12.75">
      <c r="A55" s="11">
        <f t="shared" si="3"/>
        <v>0.076961202402826</v>
      </c>
      <c r="B55" s="12">
        <f t="shared" si="4"/>
        <v>3840.2762861485653</v>
      </c>
      <c r="C55" s="11">
        <f t="shared" si="0"/>
        <v>19969436.68797254</v>
      </c>
      <c r="D55" s="11">
        <v>0</v>
      </c>
      <c r="E55" s="11">
        <v>0</v>
      </c>
      <c r="F55" s="11">
        <v>0</v>
      </c>
    </row>
    <row r="56" spans="1:6" ht="12.75">
      <c r="A56" s="11">
        <f t="shared" si="3"/>
        <v>0.07872199127680052</v>
      </c>
      <c r="B56" s="12">
        <f t="shared" si="4"/>
        <v>3856.070250805508</v>
      </c>
      <c r="C56" s="11">
        <f t="shared" si="0"/>
        <v>20051565.30418864</v>
      </c>
      <c r="D56" s="11">
        <v>0</v>
      </c>
      <c r="E56" s="11">
        <v>0</v>
      </c>
      <c r="F56" s="11">
        <v>0</v>
      </c>
    </row>
    <row r="57" spans="1:6" ht="12.75">
      <c r="A57" s="11">
        <f t="shared" si="3"/>
        <v>0.08052306509126342</v>
      </c>
      <c r="B57" s="12">
        <f t="shared" si="4"/>
        <v>3871.9291715491995</v>
      </c>
      <c r="C57" s="11">
        <f t="shared" si="0"/>
        <v>20134031.692055836</v>
      </c>
      <c r="D57" s="11">
        <v>0</v>
      </c>
      <c r="E57" s="11">
        <v>0</v>
      </c>
      <c r="F57" s="11">
        <v>0</v>
      </c>
    </row>
    <row r="58" spans="1:6" ht="12.75">
      <c r="A58" s="11">
        <f t="shared" si="3"/>
        <v>0.08236534552197841</v>
      </c>
      <c r="B58" s="12">
        <f t="shared" si="4"/>
        <v>3887.85331552556</v>
      </c>
      <c r="C58" s="11">
        <f t="shared" si="0"/>
        <v>20216837.240732912</v>
      </c>
      <c r="D58" s="11">
        <v>0</v>
      </c>
      <c r="E58" s="11">
        <v>0</v>
      </c>
      <c r="F58" s="11">
        <v>0</v>
      </c>
    </row>
    <row r="59" spans="1:6" ht="12.75">
      <c r="A59" s="11">
        <f t="shared" si="3"/>
        <v>0.08424977533165146</v>
      </c>
      <c r="B59" s="12">
        <f t="shared" si="4"/>
        <v>3903.8429509792036</v>
      </c>
      <c r="C59" s="11">
        <f t="shared" si="0"/>
        <v>20299983.345091857</v>
      </c>
      <c r="D59" s="11">
        <v>0</v>
      </c>
      <c r="E59" s="11">
        <v>0</v>
      </c>
      <c r="F59" s="11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2"/>
  <sheetViews>
    <sheetView workbookViewId="0" topLeftCell="A1">
      <selection activeCell="N3" activeCellId="1" sqref="A3:A23 N3:O23"/>
    </sheetView>
  </sheetViews>
  <sheetFormatPr defaultColWidth="9.140625" defaultRowHeight="12.75"/>
  <sheetData>
    <row r="1" spans="12:21" ht="12.75">
      <c r="L1" s="14" t="s">
        <v>8</v>
      </c>
      <c r="M1" s="14"/>
      <c r="N1" s="14" t="s">
        <v>39</v>
      </c>
      <c r="O1" s="14"/>
      <c r="P1" s="14"/>
      <c r="Q1" s="14" t="s">
        <v>11</v>
      </c>
      <c r="R1" s="14"/>
      <c r="S1" s="14"/>
      <c r="T1" s="14" t="s">
        <v>6</v>
      </c>
      <c r="U1" s="14"/>
    </row>
    <row r="2" spans="2:21" ht="12.75">
      <c r="B2" s="13" t="s">
        <v>8</v>
      </c>
      <c r="C2" s="13" t="s">
        <v>31</v>
      </c>
      <c r="D2" s="13" t="s">
        <v>11</v>
      </c>
      <c r="E2" s="13" t="s">
        <v>32</v>
      </c>
      <c r="F2" s="13" t="s">
        <v>6</v>
      </c>
      <c r="G2" s="13" t="s">
        <v>33</v>
      </c>
      <c r="L2" s="14" t="s">
        <v>37</v>
      </c>
      <c r="M2" s="14" t="s">
        <v>38</v>
      </c>
      <c r="N2" s="14" t="s">
        <v>37</v>
      </c>
      <c r="O2" s="14" t="s">
        <v>38</v>
      </c>
      <c r="P2" s="14"/>
      <c r="Q2" s="14" t="s">
        <v>37</v>
      </c>
      <c r="R2" s="14" t="s">
        <v>38</v>
      </c>
      <c r="S2" s="14"/>
      <c r="T2" s="14" t="s">
        <v>37</v>
      </c>
      <c r="U2" s="14" t="s">
        <v>38</v>
      </c>
    </row>
    <row r="3" spans="1:21" ht="12.75">
      <c r="A3">
        <v>1980</v>
      </c>
      <c r="B3" s="11">
        <v>0.01294583</v>
      </c>
      <c r="C3" s="11">
        <v>0.24643225</v>
      </c>
      <c r="D3" s="11">
        <v>0.24923688</v>
      </c>
      <c r="E3" s="11">
        <v>0.75356775</v>
      </c>
      <c r="F3" s="11">
        <v>3.1955014</v>
      </c>
      <c r="G3" s="11">
        <v>0.043881981</v>
      </c>
      <c r="L3">
        <f>1000*B3</f>
        <v>12.94583</v>
      </c>
      <c r="M3">
        <f>Finland!B24/Finland!D24</f>
        <v>13.288174548003926</v>
      </c>
      <c r="N3">
        <f>100*L3/$M$3</f>
        <v>97.4236901632561</v>
      </c>
      <c r="O3">
        <f>100*M3/$M$3</f>
        <v>100</v>
      </c>
      <c r="Q3">
        <f>100*D3</f>
        <v>24.923688</v>
      </c>
      <c r="R3">
        <f>Finland!E24/Finland!D24/5200*100</f>
        <v>25.875532984085964</v>
      </c>
      <c r="T3">
        <f>F3</f>
        <v>3.1955014</v>
      </c>
      <c r="U3">
        <f>Finland!I24</f>
        <v>3.1127562145272725</v>
      </c>
    </row>
    <row r="4" spans="1:21" ht="12.75">
      <c r="A4">
        <f>A3+1</f>
        <v>1981</v>
      </c>
      <c r="B4" s="11">
        <v>0.012975706</v>
      </c>
      <c r="C4" s="11">
        <v>0.23246811</v>
      </c>
      <c r="D4" s="11">
        <v>0.24581703</v>
      </c>
      <c r="E4" s="11">
        <v>0.76753189</v>
      </c>
      <c r="F4" s="11">
        <v>3.2564875</v>
      </c>
      <c r="G4" s="11">
        <v>0.0421238</v>
      </c>
      <c r="L4">
        <f aca="true" t="shared" si="0" ref="L4:L23">1000*B4</f>
        <v>12.975706</v>
      </c>
      <c r="M4">
        <f>Finland!B25/Finland!D25</f>
        <v>13.500776950409133</v>
      </c>
      <c r="N4">
        <f aca="true" t="shared" si="1" ref="N4:N23">100*L4/$M$3</f>
        <v>97.64852164700935</v>
      </c>
      <c r="O4">
        <f aca="true" t="shared" si="2" ref="O4:O23">100*M4/$M$3</f>
        <v>101.59993685842382</v>
      </c>
      <c r="Q4">
        <f aca="true" t="shared" si="3" ref="Q4:Q23">100*D4</f>
        <v>24.581702999999997</v>
      </c>
      <c r="R4">
        <f>Finland!E25/Finland!D25/5200*100</f>
        <v>25.81103702636256</v>
      </c>
      <c r="T4">
        <f aca="true" t="shared" si="4" ref="T4:T23">F4</f>
        <v>3.2564875</v>
      </c>
      <c r="U4">
        <f>Finland!I25</f>
        <v>3.186986698895182</v>
      </c>
    </row>
    <row r="5" spans="1:21" ht="12.75">
      <c r="A5">
        <f aca="true" t="shared" si="5" ref="A5:A52">A4+1</f>
        <v>1982</v>
      </c>
      <c r="B5" s="11">
        <v>0.013409247</v>
      </c>
      <c r="C5" s="11">
        <v>0.24143111</v>
      </c>
      <c r="D5" s="11">
        <v>0.2480012</v>
      </c>
      <c r="E5" s="11">
        <v>0.75856889</v>
      </c>
      <c r="F5" s="11">
        <v>3.196978</v>
      </c>
      <c r="G5" s="11">
        <v>0.043838618</v>
      </c>
      <c r="L5">
        <f t="shared" si="0"/>
        <v>13.409246999999999</v>
      </c>
      <c r="M5">
        <f>Finland!B26/Finland!D26</f>
        <v>13.830953864386538</v>
      </c>
      <c r="N5">
        <f t="shared" si="1"/>
        <v>100.91112930191197</v>
      </c>
      <c r="O5">
        <f t="shared" si="2"/>
        <v>104.08467930957563</v>
      </c>
      <c r="Q5">
        <f t="shared" si="3"/>
        <v>24.80012</v>
      </c>
      <c r="R5">
        <f>Finland!E26/Finland!D26/5200*100</f>
        <v>25.57760809445079</v>
      </c>
      <c r="T5">
        <f t="shared" si="4"/>
        <v>3.196978</v>
      </c>
      <c r="U5">
        <f>Finland!I26</f>
        <v>3.1967908930990094</v>
      </c>
    </row>
    <row r="6" spans="1:21" ht="12.75">
      <c r="A6">
        <f t="shared" si="5"/>
        <v>1983</v>
      </c>
      <c r="B6" s="11">
        <v>0.013662395</v>
      </c>
      <c r="C6" s="11">
        <v>0.23975772</v>
      </c>
      <c r="D6" s="11">
        <v>0.24759047</v>
      </c>
      <c r="E6" s="11">
        <v>0.76024228</v>
      </c>
      <c r="F6" s="11">
        <v>3.1953784</v>
      </c>
      <c r="G6" s="11">
        <v>0.043885594</v>
      </c>
      <c r="L6">
        <f t="shared" si="0"/>
        <v>13.662395</v>
      </c>
      <c r="M6">
        <f>Finland!B27/Finland!D27</f>
        <v>14.109503728241018</v>
      </c>
      <c r="N6">
        <f t="shared" si="1"/>
        <v>102.81619157427674</v>
      </c>
      <c r="O6">
        <f t="shared" si="2"/>
        <v>106.18090300718143</v>
      </c>
      <c r="Q6">
        <f t="shared" si="3"/>
        <v>24.759047000000002</v>
      </c>
      <c r="R6">
        <f>Finland!E27/Finland!D27/5200*100</f>
        <v>25.508865602036767</v>
      </c>
      <c r="T6">
        <f t="shared" si="4"/>
        <v>3.1953784</v>
      </c>
      <c r="U6">
        <f>Finland!I27</f>
        <v>3.213029584153486</v>
      </c>
    </row>
    <row r="7" spans="1:21" ht="12.75">
      <c r="A7">
        <f t="shared" si="5"/>
        <v>1984</v>
      </c>
      <c r="B7" s="11">
        <v>0.013988106</v>
      </c>
      <c r="C7" s="11">
        <v>0.24092464</v>
      </c>
      <c r="D7" s="11">
        <v>0.24787675</v>
      </c>
      <c r="E7" s="11">
        <v>0.75907536</v>
      </c>
      <c r="F7" s="11">
        <v>3.1788655</v>
      </c>
      <c r="G7" s="11">
        <v>0.044373291</v>
      </c>
      <c r="L7">
        <f t="shared" si="0"/>
        <v>13.988106</v>
      </c>
      <c r="M7">
        <f>Finland!B28/Finland!D28</f>
        <v>14.497917953840183</v>
      </c>
      <c r="N7">
        <f t="shared" si="1"/>
        <v>105.267325842745</v>
      </c>
      <c r="O7">
        <f t="shared" si="2"/>
        <v>109.10390965640933</v>
      </c>
      <c r="Q7">
        <f t="shared" si="3"/>
        <v>24.787675</v>
      </c>
      <c r="R7">
        <f>Finland!E28/Finland!D28/5200*100</f>
        <v>25.599701423113974</v>
      </c>
      <c r="T7">
        <f t="shared" si="4"/>
        <v>3.1788655</v>
      </c>
      <c r="U7">
        <f>Finland!I28</f>
        <v>3.206232633555455</v>
      </c>
    </row>
    <row r="8" spans="1:21" ht="12.75">
      <c r="A8">
        <f t="shared" si="5"/>
        <v>1985</v>
      </c>
      <c r="B8" s="11">
        <v>0.014321454</v>
      </c>
      <c r="C8" s="11">
        <v>0.24113141</v>
      </c>
      <c r="D8" s="11">
        <v>0.24792754</v>
      </c>
      <c r="E8" s="11">
        <v>0.75886859</v>
      </c>
      <c r="F8" s="11">
        <v>3.1677723</v>
      </c>
      <c r="G8" s="11">
        <v>0.044703776</v>
      </c>
      <c r="L8">
        <f t="shared" si="0"/>
        <v>14.321454000000001</v>
      </c>
      <c r="M8">
        <f>Finland!B29/Finland!D29</f>
        <v>14.870260968753328</v>
      </c>
      <c r="N8">
        <f t="shared" si="1"/>
        <v>107.77593226415955</v>
      </c>
      <c r="O8">
        <f t="shared" si="2"/>
        <v>111.90597260017971</v>
      </c>
      <c r="Q8">
        <f t="shared" si="3"/>
        <v>24.792754</v>
      </c>
      <c r="R8">
        <f>Finland!E29/Finland!D29/5200*100</f>
        <v>25.631735907704538</v>
      </c>
      <c r="T8">
        <f t="shared" si="4"/>
        <v>3.1677723</v>
      </c>
      <c r="U8">
        <f>Finland!I29</f>
        <v>3.1992459746444126</v>
      </c>
    </row>
    <row r="9" spans="1:21" ht="12.75">
      <c r="A9">
        <f t="shared" si="5"/>
        <v>1986</v>
      </c>
      <c r="B9" s="11">
        <v>0.014956198</v>
      </c>
      <c r="C9" s="11">
        <v>0.25159931</v>
      </c>
      <c r="D9" s="11">
        <v>0.25052654</v>
      </c>
      <c r="E9" s="11">
        <v>0.74840069</v>
      </c>
      <c r="F9" s="11">
        <v>3.1097677</v>
      </c>
      <c r="G9" s="11">
        <v>0.046470227</v>
      </c>
      <c r="L9">
        <f t="shared" si="0"/>
        <v>14.956198</v>
      </c>
      <c r="M9">
        <f>Finland!B30/Finland!D30</f>
        <v>15.223623498431735</v>
      </c>
      <c r="N9">
        <f t="shared" si="1"/>
        <v>112.55269070985099</v>
      </c>
      <c r="O9">
        <f t="shared" si="2"/>
        <v>114.56519812737213</v>
      </c>
      <c r="Q9">
        <f t="shared" si="3"/>
        <v>25.052654</v>
      </c>
      <c r="R9">
        <f>Finland!E30/Finland!D30/5200*100</f>
        <v>25.13815503233362</v>
      </c>
      <c r="T9">
        <f t="shared" si="4"/>
        <v>3.1097677</v>
      </c>
      <c r="U9">
        <f>Finland!I30</f>
        <v>3.216366724905602</v>
      </c>
    </row>
    <row r="10" spans="1:21" ht="12.75">
      <c r="A10">
        <f t="shared" si="5"/>
        <v>1987</v>
      </c>
      <c r="B10" s="11">
        <v>0.015540348</v>
      </c>
      <c r="C10" s="11">
        <v>0.25758055</v>
      </c>
      <c r="D10" s="11">
        <v>0.25203619</v>
      </c>
      <c r="E10" s="11">
        <v>0.74241945</v>
      </c>
      <c r="F10" s="11">
        <v>3.0826041</v>
      </c>
      <c r="G10" s="11">
        <v>0.047320313</v>
      </c>
      <c r="L10">
        <f t="shared" si="0"/>
        <v>15.540348</v>
      </c>
      <c r="M10">
        <f>Finland!B31/Finland!D31</f>
        <v>15.851181021153248</v>
      </c>
      <c r="N10">
        <f t="shared" si="1"/>
        <v>116.94870460844737</v>
      </c>
      <c r="O10">
        <f t="shared" si="2"/>
        <v>119.28787482351608</v>
      </c>
      <c r="Q10">
        <f t="shared" si="3"/>
        <v>25.203619</v>
      </c>
      <c r="R10">
        <f>Finland!E31/Finland!D31/5200*100</f>
        <v>25.406719757050684</v>
      </c>
      <c r="T10">
        <f t="shared" si="4"/>
        <v>3.0826041</v>
      </c>
      <c r="U10">
        <f>Finland!I31</f>
        <v>3.1694678496252067</v>
      </c>
    </row>
    <row r="11" spans="1:21" ht="12.75">
      <c r="A11">
        <f t="shared" si="5"/>
        <v>1988</v>
      </c>
      <c r="B11" s="11">
        <v>0.016217545</v>
      </c>
      <c r="C11" s="11">
        <v>0.26637793</v>
      </c>
      <c r="D11" s="11">
        <v>0.25428998</v>
      </c>
      <c r="E11" s="11">
        <v>0.73362207</v>
      </c>
      <c r="F11" s="11">
        <v>3.048456</v>
      </c>
      <c r="G11" s="11">
        <v>0.048410473</v>
      </c>
      <c r="L11">
        <f t="shared" si="0"/>
        <v>16.217545</v>
      </c>
      <c r="M11">
        <f>Finland!B32/Finland!D32</f>
        <v>16.576822854619625</v>
      </c>
      <c r="N11">
        <f t="shared" si="1"/>
        <v>122.04494260226366</v>
      </c>
      <c r="O11">
        <f t="shared" si="2"/>
        <v>124.74868383716182</v>
      </c>
      <c r="Q11">
        <f t="shared" si="3"/>
        <v>25.428998000000004</v>
      </c>
      <c r="R11">
        <f>Finland!E32/Finland!D32/5200*100</f>
        <v>25.74133323234442</v>
      </c>
      <c r="T11">
        <f t="shared" si="4"/>
        <v>3.048456</v>
      </c>
      <c r="U11">
        <f>Finland!I32</f>
        <v>3.1192269136371915</v>
      </c>
    </row>
    <row r="12" spans="1:21" ht="12.75">
      <c r="A12">
        <f t="shared" si="5"/>
        <v>1989</v>
      </c>
      <c r="B12" s="11">
        <v>0.016900243</v>
      </c>
      <c r="C12" s="11">
        <v>0.27284219</v>
      </c>
      <c r="D12" s="11">
        <v>0.25597192</v>
      </c>
      <c r="E12" s="11">
        <v>0.72715781</v>
      </c>
      <c r="F12" s="11">
        <v>3.0337573</v>
      </c>
      <c r="G12" s="11">
        <v>0.048887277</v>
      </c>
      <c r="H12" t="s">
        <v>34</v>
      </c>
      <c r="L12">
        <f t="shared" si="0"/>
        <v>16.900243</v>
      </c>
      <c r="M12">
        <f>Finland!B33/Finland!D33</f>
        <v>17.42757844303011</v>
      </c>
      <c r="N12">
        <f t="shared" si="1"/>
        <v>127.18257830635328</v>
      </c>
      <c r="O12">
        <f t="shared" si="2"/>
        <v>131.1510349301363</v>
      </c>
      <c r="Q12">
        <f t="shared" si="3"/>
        <v>25.597192000000003</v>
      </c>
      <c r="R12">
        <f>Finland!E33/Finland!D33/5200*100</f>
        <v>26.184312503156164</v>
      </c>
      <c r="T12">
        <f t="shared" si="4"/>
        <v>3.0337573</v>
      </c>
      <c r="U12">
        <f>Finland!I33</f>
        <v>3.0905620311335826</v>
      </c>
    </row>
    <row r="13" spans="1:21" ht="12.75">
      <c r="A13">
        <f t="shared" si="5"/>
        <v>1990</v>
      </c>
      <c r="B13" s="11">
        <v>0.016883101</v>
      </c>
      <c r="C13" s="11">
        <v>0.25253863</v>
      </c>
      <c r="D13" s="11">
        <v>0.25076243</v>
      </c>
      <c r="E13" s="11">
        <v>0.74746137</v>
      </c>
      <c r="F13" s="11">
        <v>3.1496532</v>
      </c>
      <c r="G13" s="11">
        <v>0.045248582</v>
      </c>
      <c r="H13" t="s">
        <v>35</v>
      </c>
      <c r="L13">
        <f t="shared" si="0"/>
        <v>16.883101</v>
      </c>
      <c r="M13">
        <f>Finland!B34/Finland!D34</f>
        <v>17.386607203277045</v>
      </c>
      <c r="N13">
        <f t="shared" si="1"/>
        <v>127.05357638861</v>
      </c>
      <c r="O13">
        <f t="shared" si="2"/>
        <v>130.8427063511802</v>
      </c>
      <c r="Q13">
        <f t="shared" si="3"/>
        <v>25.076242999999998</v>
      </c>
      <c r="R13">
        <f>Finland!E34/Finland!D34/5200*100</f>
        <v>25.48866878135171</v>
      </c>
      <c r="T13">
        <f t="shared" si="4"/>
        <v>3.1496532</v>
      </c>
      <c r="U13">
        <f>Finland!I34</f>
        <v>3.246399851082171</v>
      </c>
    </row>
    <row r="14" spans="1:21" ht="12.75">
      <c r="A14">
        <f t="shared" si="5"/>
        <v>1991</v>
      </c>
      <c r="B14" s="11">
        <v>0.015702345</v>
      </c>
      <c r="C14" s="11">
        <v>0.18274098</v>
      </c>
      <c r="D14" s="11">
        <v>0.2343654</v>
      </c>
      <c r="E14" s="11">
        <v>0.81725902</v>
      </c>
      <c r="F14" s="11">
        <v>3.4752489</v>
      </c>
      <c r="G14" s="11">
        <v>0.036324753</v>
      </c>
      <c r="H14" t="s">
        <v>36</v>
      </c>
      <c r="L14">
        <f t="shared" si="0"/>
        <v>15.702345</v>
      </c>
      <c r="M14">
        <f>Finland!B35/Finland!D35</f>
        <v>16.233427079494625</v>
      </c>
      <c r="N14">
        <f t="shared" si="1"/>
        <v>118.16781111111095</v>
      </c>
      <c r="O14">
        <f t="shared" si="2"/>
        <v>122.16446300318292</v>
      </c>
      <c r="Q14">
        <f t="shared" si="3"/>
        <v>23.43654</v>
      </c>
      <c r="R14">
        <f>Finland!E35/Finland!D35/5200*100</f>
        <v>23.848374168486895</v>
      </c>
      <c r="T14">
        <f t="shared" si="4"/>
        <v>3.4752489</v>
      </c>
      <c r="U14">
        <f>Finland!I35</f>
        <v>3.6065480191535704</v>
      </c>
    </row>
    <row r="15" spans="1:21" ht="12.75">
      <c r="A15">
        <f t="shared" si="5"/>
        <v>1992</v>
      </c>
      <c r="B15" s="11">
        <v>0.01557501</v>
      </c>
      <c r="C15" s="11">
        <v>0.16281766</v>
      </c>
      <c r="D15" s="11">
        <v>0.23007117</v>
      </c>
      <c r="E15" s="11">
        <v>0.83718234</v>
      </c>
      <c r="F15" s="11">
        <v>3.4981892</v>
      </c>
      <c r="G15" s="11">
        <v>0.035758654</v>
      </c>
      <c r="L15">
        <f t="shared" si="0"/>
        <v>15.57501</v>
      </c>
      <c r="M15">
        <f>Finland!B36/Finland!D36</f>
        <v>15.631734912294384</v>
      </c>
      <c r="N15">
        <f t="shared" si="1"/>
        <v>117.20955307845192</v>
      </c>
      <c r="O15">
        <f t="shared" si="2"/>
        <v>117.63643573332271</v>
      </c>
      <c r="Q15">
        <f t="shared" si="3"/>
        <v>23.007117</v>
      </c>
      <c r="R15">
        <f>Finland!E36/Finland!D36/5200*100</f>
        <v>22.34858306243839</v>
      </c>
      <c r="T15">
        <f t="shared" si="4"/>
        <v>3.4981892</v>
      </c>
      <c r="U15">
        <f>Finland!I36</f>
        <v>3.774411143929362</v>
      </c>
    </row>
    <row r="16" spans="1:21" ht="12.75">
      <c r="A16">
        <f t="shared" si="5"/>
        <v>1993</v>
      </c>
      <c r="B16" s="11">
        <v>0.016516726</v>
      </c>
      <c r="C16" s="11">
        <v>0.19243037</v>
      </c>
      <c r="D16" s="11">
        <v>0.2365123</v>
      </c>
      <c r="E16" s="11">
        <v>0.80756963</v>
      </c>
      <c r="F16" s="11">
        <v>3.2776545</v>
      </c>
      <c r="G16" s="11">
        <v>0.041528867</v>
      </c>
      <c r="L16">
        <f t="shared" si="0"/>
        <v>16.516726</v>
      </c>
      <c r="M16">
        <f>Finland!B37/Finland!D37</f>
        <v>15.403390176980645</v>
      </c>
      <c r="N16">
        <f t="shared" si="1"/>
        <v>124.29642567030433</v>
      </c>
      <c r="O16">
        <f t="shared" si="2"/>
        <v>115.91803013525627</v>
      </c>
      <c r="Q16">
        <f t="shared" si="3"/>
        <v>23.65123</v>
      </c>
      <c r="R16">
        <f>Finland!E37/Finland!D37/5200*100</f>
        <v>20.667747038228736</v>
      </c>
      <c r="T16">
        <f t="shared" si="4"/>
        <v>3.2776545</v>
      </c>
      <c r="U16">
        <f>Finland!I37</f>
        <v>3.8159123205670924</v>
      </c>
    </row>
    <row r="17" spans="1:21" ht="12.75">
      <c r="A17">
        <f t="shared" si="5"/>
        <v>1994</v>
      </c>
      <c r="B17" s="11">
        <v>0.017245398</v>
      </c>
      <c r="C17" s="11">
        <v>0.20614061</v>
      </c>
      <c r="D17" s="11">
        <v>0.2396182</v>
      </c>
      <c r="E17" s="11">
        <v>0.79385939</v>
      </c>
      <c r="F17" s="11">
        <v>3.1572078</v>
      </c>
      <c r="G17" s="11">
        <v>0.045020671</v>
      </c>
      <c r="L17">
        <f t="shared" si="0"/>
        <v>17.245397999999998</v>
      </c>
      <c r="M17">
        <f>Finland!B38/Finland!D38</f>
        <v>15.965496042619993</v>
      </c>
      <c r="N17">
        <f t="shared" si="1"/>
        <v>129.78003816626943</v>
      </c>
      <c r="O17">
        <f t="shared" si="2"/>
        <v>120.14815116210404</v>
      </c>
      <c r="Q17">
        <f t="shared" si="3"/>
        <v>23.96182</v>
      </c>
      <c r="R17">
        <f>Finland!E38/Finland!D38/5200*100</f>
        <v>20.866711239856357</v>
      </c>
      <c r="T17">
        <f t="shared" si="4"/>
        <v>3.1572078</v>
      </c>
      <c r="U17">
        <f>Finland!I38</f>
        <v>3.6427152003773835</v>
      </c>
    </row>
    <row r="18" spans="1:21" ht="12.75">
      <c r="A18">
        <f t="shared" si="5"/>
        <v>1995</v>
      </c>
      <c r="B18" s="11">
        <v>0.017730076</v>
      </c>
      <c r="C18" s="11">
        <v>0.20570002</v>
      </c>
      <c r="D18" s="11">
        <v>0.23951712</v>
      </c>
      <c r="E18" s="11">
        <v>0.79429998</v>
      </c>
      <c r="F18" s="11">
        <v>3.1114666</v>
      </c>
      <c r="G18" s="11">
        <v>0.046417555</v>
      </c>
      <c r="L18">
        <f t="shared" si="0"/>
        <v>17.730076</v>
      </c>
      <c r="M18">
        <f>Finland!B39/Finland!D39</f>
        <v>16.540884939365846</v>
      </c>
      <c r="N18">
        <f t="shared" si="1"/>
        <v>133.4274767083287</v>
      </c>
      <c r="O18">
        <f t="shared" si="2"/>
        <v>124.4782334820438</v>
      </c>
      <c r="Q18">
        <f t="shared" si="3"/>
        <v>23.951712</v>
      </c>
      <c r="R18">
        <f>Finland!E39/Finland!D39/5200*100</f>
        <v>21.24594330441428</v>
      </c>
      <c r="T18">
        <f t="shared" si="4"/>
        <v>3.1114666</v>
      </c>
      <c r="U18">
        <f>Finland!I39</f>
        <v>3.5005103106162765</v>
      </c>
    </row>
    <row r="19" spans="1:21" ht="12.75">
      <c r="A19">
        <f t="shared" si="5"/>
        <v>1996</v>
      </c>
      <c r="B19" s="11">
        <v>0.018180733</v>
      </c>
      <c r="C19" s="11">
        <v>0.2034048</v>
      </c>
      <c r="D19" s="11">
        <v>0.23899193</v>
      </c>
      <c r="E19" s="11">
        <v>0.7965952</v>
      </c>
      <c r="F19" s="11">
        <v>3.0724225</v>
      </c>
      <c r="G19" s="11">
        <v>0.047642821</v>
      </c>
      <c r="L19">
        <f t="shared" si="0"/>
        <v>18.180733</v>
      </c>
      <c r="M19">
        <f>Finland!B40/Finland!D40</f>
        <v>17.142087101851885</v>
      </c>
      <c r="N19">
        <f t="shared" si="1"/>
        <v>136.8188906182829</v>
      </c>
      <c r="O19">
        <f t="shared" si="2"/>
        <v>129.00257322723738</v>
      </c>
      <c r="Q19">
        <f t="shared" si="3"/>
        <v>23.899193</v>
      </c>
      <c r="R19">
        <f>Finland!E40/Finland!D40/5200*100</f>
        <v>21.673871487941557</v>
      </c>
      <c r="T19">
        <f t="shared" si="4"/>
        <v>3.0724225</v>
      </c>
      <c r="U19">
        <f>Finland!I40</f>
        <v>3.3655441020229286</v>
      </c>
    </row>
    <row r="20" spans="1:21" ht="12.75">
      <c r="A20">
        <f t="shared" si="5"/>
        <v>1997</v>
      </c>
      <c r="B20" s="11">
        <v>0.019731067</v>
      </c>
      <c r="C20" s="11">
        <v>0.23991079</v>
      </c>
      <c r="D20" s="11">
        <v>0.24762799</v>
      </c>
      <c r="E20" s="11">
        <v>0.76008921</v>
      </c>
      <c r="F20" s="11">
        <v>2.8676742</v>
      </c>
      <c r="G20" s="11">
        <v>0.054614396</v>
      </c>
      <c r="L20">
        <f t="shared" si="0"/>
        <v>19.731067000000003</v>
      </c>
      <c r="M20">
        <f>Finland!B41/Finland!D41</f>
        <v>18.16287816588133</v>
      </c>
      <c r="N20">
        <f t="shared" si="1"/>
        <v>148.4859107526089</v>
      </c>
      <c r="O20">
        <f t="shared" si="2"/>
        <v>136.68452427583182</v>
      </c>
      <c r="Q20">
        <f t="shared" si="3"/>
        <v>24.762798999999998</v>
      </c>
      <c r="R20">
        <f>Finland!E41/Finland!D41/5200*100</f>
        <v>21.855095043042137</v>
      </c>
      <c r="T20">
        <f t="shared" si="4"/>
        <v>2.8676742</v>
      </c>
      <c r="U20">
        <f>Finland!I41</f>
        <v>3.164436711650482</v>
      </c>
    </row>
    <row r="21" spans="1:21" ht="12.75">
      <c r="A21">
        <f t="shared" si="5"/>
        <v>1998</v>
      </c>
      <c r="B21" s="11">
        <v>0.020979647</v>
      </c>
      <c r="C21" s="11">
        <v>0.25719502</v>
      </c>
      <c r="D21" s="11">
        <v>0.25193834</v>
      </c>
      <c r="E21" s="11">
        <v>0.74280498</v>
      </c>
      <c r="F21" s="11">
        <v>2.7797002</v>
      </c>
      <c r="G21" s="11">
        <v>0.057925309</v>
      </c>
      <c r="L21">
        <f t="shared" si="0"/>
        <v>20.979647</v>
      </c>
      <c r="M21">
        <f>Finland!B42/Finland!D42</f>
        <v>19.077609472139695</v>
      </c>
      <c r="N21">
        <f t="shared" si="1"/>
        <v>157.88208473790286</v>
      </c>
      <c r="O21">
        <f t="shared" si="2"/>
        <v>143.5683238748954</v>
      </c>
      <c r="Q21">
        <f t="shared" si="3"/>
        <v>25.193834</v>
      </c>
      <c r="R21">
        <f>Finland!E42/Finland!D42/5200*100</f>
        <v>22.081323318124344</v>
      </c>
      <c r="T21">
        <f t="shared" si="4"/>
        <v>2.7797002</v>
      </c>
      <c r="U21">
        <f>Finland!I42</f>
        <v>3.0294454620983307</v>
      </c>
    </row>
    <row r="22" spans="1:21" ht="12.75">
      <c r="A22">
        <f t="shared" si="5"/>
        <v>1999</v>
      </c>
      <c r="B22" s="11">
        <v>0.021207372</v>
      </c>
      <c r="C22" s="11">
        <v>0.23857942</v>
      </c>
      <c r="D22" s="11">
        <v>0.24730208</v>
      </c>
      <c r="E22" s="11">
        <v>0.76142058</v>
      </c>
      <c r="F22" s="11">
        <v>2.8584973</v>
      </c>
      <c r="G22" s="11">
        <v>0.054950247</v>
      </c>
      <c r="L22">
        <f t="shared" si="0"/>
        <v>21.207372</v>
      </c>
      <c r="M22">
        <f>Finland!B43/Finland!D43</f>
        <v>19.78770642045898</v>
      </c>
      <c r="N22">
        <f t="shared" si="1"/>
        <v>159.5958265252141</v>
      </c>
      <c r="O22">
        <f t="shared" si="2"/>
        <v>148.91215003968605</v>
      </c>
      <c r="Q22">
        <f t="shared" si="3"/>
        <v>24.730208</v>
      </c>
      <c r="R22">
        <f>Finland!E43/Finland!D43/5200*100</f>
        <v>22.75621385190457</v>
      </c>
      <c r="T22">
        <f t="shared" si="4"/>
        <v>2.8584973</v>
      </c>
      <c r="U22">
        <f>Finland!I43</f>
        <v>2.9526219136977234</v>
      </c>
    </row>
    <row r="23" spans="1:21" ht="12.75">
      <c r="A23">
        <f t="shared" si="5"/>
        <v>2000</v>
      </c>
      <c r="B23" s="11">
        <v>0.023327157</v>
      </c>
      <c r="C23" s="11">
        <v>0.2779041</v>
      </c>
      <c r="D23" s="11">
        <v>0.25730459</v>
      </c>
      <c r="E23" s="11">
        <v>0.7220959</v>
      </c>
      <c r="F23" s="11">
        <v>2.6779535</v>
      </c>
      <c r="G23" s="11">
        <v>0.062025842</v>
      </c>
      <c r="L23">
        <f t="shared" si="0"/>
        <v>23.327157</v>
      </c>
      <c r="M23">
        <f>Finland!B44/Finland!D44</f>
        <v>20.888648256014207</v>
      </c>
      <c r="N23">
        <f t="shared" si="1"/>
        <v>175.54824340792595</v>
      </c>
      <c r="O23">
        <f t="shared" si="2"/>
        <v>157.19727476903125</v>
      </c>
      <c r="Q23">
        <f t="shared" si="3"/>
        <v>25.730459</v>
      </c>
      <c r="R23">
        <f>Finland!E44/Finland!D44/5200*100</f>
        <v>22.498419683727</v>
      </c>
      <c r="T23">
        <f t="shared" si="4"/>
        <v>2.6779535</v>
      </c>
      <c r="U23">
        <f>Finland!I44</f>
        <v>2.8305730648863316</v>
      </c>
    </row>
    <row r="24" spans="1:7" ht="12.75">
      <c r="A24">
        <f t="shared" si="5"/>
        <v>2001</v>
      </c>
      <c r="B24" s="11">
        <v>0.02414592</v>
      </c>
      <c r="C24" s="11">
        <v>0.27417535</v>
      </c>
      <c r="D24" s="11">
        <v>0.25632156</v>
      </c>
      <c r="E24" s="11">
        <v>0.72582465</v>
      </c>
      <c r="F24" s="11">
        <v>2.7153025</v>
      </c>
      <c r="G24" s="11">
        <v>0.060484927</v>
      </c>
    </row>
    <row r="25" spans="1:7" ht="12.75">
      <c r="A25">
        <f t="shared" si="5"/>
        <v>2002</v>
      </c>
      <c r="B25" s="11">
        <v>0.024984563</v>
      </c>
      <c r="C25" s="11">
        <v>0.27103081</v>
      </c>
      <c r="D25" s="11">
        <v>0.25549838</v>
      </c>
      <c r="E25" s="11">
        <v>0.72896919</v>
      </c>
      <c r="F25" s="11">
        <v>2.7468731</v>
      </c>
      <c r="G25" s="11">
        <v>0.059215093</v>
      </c>
    </row>
    <row r="26" spans="1:7" ht="12.75">
      <c r="A26">
        <f t="shared" si="5"/>
        <v>2003</v>
      </c>
      <c r="B26" s="11">
        <v>0.02583762</v>
      </c>
      <c r="C26" s="11">
        <v>0.26837898</v>
      </c>
      <c r="D26" s="11">
        <v>0.25480827</v>
      </c>
      <c r="E26" s="11">
        <v>0.73162102</v>
      </c>
      <c r="F26" s="11">
        <v>2.7735483</v>
      </c>
      <c r="G26" s="11">
        <v>0.058164692</v>
      </c>
    </row>
    <row r="27" spans="1:7" ht="12.75">
      <c r="A27">
        <f t="shared" si="5"/>
        <v>2004</v>
      </c>
      <c r="B27" s="11">
        <v>0.026721333</v>
      </c>
      <c r="C27" s="11">
        <v>0.26614266</v>
      </c>
      <c r="D27" s="11">
        <v>0.25422919</v>
      </c>
      <c r="E27" s="11">
        <v>0.73385734</v>
      </c>
      <c r="F27" s="11">
        <v>2.7960796</v>
      </c>
      <c r="G27" s="11">
        <v>0.057293083</v>
      </c>
    </row>
    <row r="28" spans="1:7" ht="12.75">
      <c r="A28">
        <f t="shared" si="5"/>
        <v>2005</v>
      </c>
      <c r="B28" s="11">
        <v>0.027622351</v>
      </c>
      <c r="C28" s="11">
        <v>0.26425666</v>
      </c>
      <c r="D28" s="11">
        <v>0.25374286</v>
      </c>
      <c r="E28" s="11">
        <v>0.73574334</v>
      </c>
      <c r="F28" s="11">
        <v>2.8151055</v>
      </c>
      <c r="G28" s="11">
        <v>0.056567941</v>
      </c>
    </row>
    <row r="29" spans="1:7" ht="12.75">
      <c r="A29">
        <f t="shared" si="5"/>
        <v>2006</v>
      </c>
      <c r="B29" s="11">
        <v>0.028557584</v>
      </c>
      <c r="C29" s="11">
        <v>0.26266612</v>
      </c>
      <c r="D29" s="11">
        <v>0.25333416</v>
      </c>
      <c r="E29" s="11">
        <v>0.73733388</v>
      </c>
      <c r="F29" s="11">
        <v>2.8311673</v>
      </c>
      <c r="G29" s="11">
        <v>0.055963358</v>
      </c>
    </row>
    <row r="30" spans="1:7" ht="12.75">
      <c r="A30">
        <f t="shared" si="5"/>
        <v>2007</v>
      </c>
      <c r="B30" s="11">
        <v>0.029512631</v>
      </c>
      <c r="C30" s="11">
        <v>0.26132459</v>
      </c>
      <c r="D30" s="11">
        <v>0.25299047</v>
      </c>
      <c r="E30" s="11">
        <v>0.73867541</v>
      </c>
      <c r="F30" s="11">
        <v>2.8447245</v>
      </c>
      <c r="G30" s="11">
        <v>0.055458368</v>
      </c>
    </row>
    <row r="31" spans="1:7" ht="12.75">
      <c r="A31">
        <f t="shared" si="5"/>
        <v>2008</v>
      </c>
      <c r="B31" s="11">
        <v>0.03050522</v>
      </c>
      <c r="C31" s="11">
        <v>0.26019304</v>
      </c>
      <c r="D31" s="11">
        <v>0.2527013</v>
      </c>
      <c r="E31" s="11">
        <v>0.73980696</v>
      </c>
      <c r="F31" s="11">
        <v>2.8561652</v>
      </c>
      <c r="G31" s="11">
        <v>0.05503594</v>
      </c>
    </row>
    <row r="32" spans="1:7" ht="12.75">
      <c r="A32">
        <f t="shared" si="5"/>
        <v>2009</v>
      </c>
      <c r="B32" s="11">
        <v>0.031519937</v>
      </c>
      <c r="C32" s="11">
        <v>0.25923847</v>
      </c>
      <c r="D32" s="11">
        <v>0.25245787</v>
      </c>
      <c r="E32" s="11">
        <v>0.74076153</v>
      </c>
      <c r="F32" s="11">
        <v>2.8658186</v>
      </c>
      <c r="G32" s="11">
        <v>0.05468213</v>
      </c>
    </row>
    <row r="33" spans="1:7" ht="12.75">
      <c r="A33">
        <f t="shared" si="5"/>
        <v>2010</v>
      </c>
      <c r="B33" s="11">
        <v>0.032566414</v>
      </c>
      <c r="C33" s="11">
        <v>0.25843302</v>
      </c>
      <c r="D33" s="11">
        <v>0.25225284</v>
      </c>
      <c r="E33" s="11">
        <v>0.74156698</v>
      </c>
      <c r="F33" s="11">
        <v>2.873963</v>
      </c>
      <c r="G33" s="11">
        <v>0.054385477</v>
      </c>
    </row>
    <row r="34" spans="1:7" ht="12.75">
      <c r="A34">
        <f t="shared" si="5"/>
        <v>2011</v>
      </c>
      <c r="B34" s="11">
        <v>0.033646007</v>
      </c>
      <c r="C34" s="11">
        <v>0.25775323</v>
      </c>
      <c r="D34" s="11">
        <v>0.25208005</v>
      </c>
      <c r="E34" s="11">
        <v>0.74224677</v>
      </c>
      <c r="F34" s="11">
        <v>2.8808332</v>
      </c>
      <c r="G34" s="11">
        <v>0.054136538</v>
      </c>
    </row>
    <row r="35" spans="1:7" ht="12.75">
      <c r="A35">
        <f t="shared" si="5"/>
        <v>2012</v>
      </c>
      <c r="B35" s="11">
        <v>0.03476007</v>
      </c>
      <c r="C35" s="11">
        <v>0.25717926</v>
      </c>
      <c r="D35" s="11">
        <v>0.25193434</v>
      </c>
      <c r="E35" s="11">
        <v>0.74282074</v>
      </c>
      <c r="F35" s="11">
        <v>2.886628</v>
      </c>
      <c r="G35" s="11">
        <v>0.053927488</v>
      </c>
    </row>
    <row r="36" spans="1:7" ht="12.75">
      <c r="A36">
        <f t="shared" si="5"/>
        <v>2013</v>
      </c>
      <c r="B36" s="11">
        <v>0.03590997</v>
      </c>
      <c r="C36" s="11">
        <v>0.25669438</v>
      </c>
      <c r="D36" s="11">
        <v>0.25181138</v>
      </c>
      <c r="E36" s="11">
        <v>0.74330562</v>
      </c>
      <c r="F36" s="11">
        <v>2.8915151</v>
      </c>
      <c r="G36" s="11">
        <v>0.053751836</v>
      </c>
    </row>
    <row r="37" spans="1:7" ht="12.75">
      <c r="A37">
        <f t="shared" si="5"/>
        <v>2014</v>
      </c>
      <c r="B37" s="11">
        <v>0.037097089</v>
      </c>
      <c r="C37" s="11">
        <v>0.25628443</v>
      </c>
      <c r="D37" s="11">
        <v>0.25170751</v>
      </c>
      <c r="E37" s="11">
        <v>0.74371557</v>
      </c>
      <c r="F37" s="11">
        <v>2.8956361</v>
      </c>
      <c r="G37" s="11">
        <v>0.053604177</v>
      </c>
    </row>
    <row r="38" spans="1:7" ht="12.75">
      <c r="A38">
        <f t="shared" si="5"/>
        <v>2015</v>
      </c>
      <c r="B38" s="11">
        <v>0.038322829</v>
      </c>
      <c r="C38" s="11">
        <v>0.25593743</v>
      </c>
      <c r="D38" s="11">
        <v>0.25161966</v>
      </c>
      <c r="E38" s="11">
        <v>0.74406257</v>
      </c>
      <c r="F38" s="11">
        <v>2.8991106</v>
      </c>
      <c r="G38" s="11">
        <v>0.05348001</v>
      </c>
    </row>
    <row r="39" spans="1:7" ht="12.75">
      <c r="A39">
        <f t="shared" si="5"/>
        <v>2016</v>
      </c>
      <c r="B39" s="11">
        <v>0.039588617</v>
      </c>
      <c r="C39" s="11">
        <v>0.25564324</v>
      </c>
      <c r="D39" s="11">
        <v>0.25154523</v>
      </c>
      <c r="E39" s="11">
        <v>0.74435676</v>
      </c>
      <c r="F39" s="11">
        <v>2.9020395</v>
      </c>
      <c r="G39" s="11">
        <v>0.053375574</v>
      </c>
    </row>
    <row r="40" spans="1:7" ht="12.75">
      <c r="A40">
        <f t="shared" si="5"/>
        <v>2017</v>
      </c>
      <c r="B40" s="11">
        <v>0.040895911</v>
      </c>
      <c r="C40" s="11">
        <v>0.25539328</v>
      </c>
      <c r="D40" s="11">
        <v>0.25148203</v>
      </c>
      <c r="E40" s="11">
        <v>0.74460672</v>
      </c>
      <c r="F40" s="11">
        <v>2.9045077</v>
      </c>
      <c r="G40" s="11">
        <v>0.053287728</v>
      </c>
    </row>
    <row r="41" spans="1:7" ht="12.75">
      <c r="A41">
        <f t="shared" si="5"/>
        <v>2018</v>
      </c>
      <c r="B41" s="11">
        <v>0.042234875</v>
      </c>
      <c r="C41" s="11">
        <v>0.25518021</v>
      </c>
      <c r="D41" s="11">
        <v>0.25142817</v>
      </c>
      <c r="E41" s="11">
        <v>0.74481979</v>
      </c>
      <c r="F41" s="11">
        <v>2.906587</v>
      </c>
      <c r="G41" s="11">
        <v>0.053213839</v>
      </c>
    </row>
    <row r="42" spans="1:7" ht="12.75">
      <c r="A42">
        <f t="shared" si="5"/>
        <v>2019</v>
      </c>
      <c r="B42" s="11">
        <v>0.043629344</v>
      </c>
      <c r="C42" s="11">
        <v>0.25499777</v>
      </c>
      <c r="D42" s="11">
        <v>0.25138208</v>
      </c>
      <c r="E42" s="11">
        <v>0.74500223</v>
      </c>
      <c r="F42" s="11">
        <v>2.9083378</v>
      </c>
      <c r="G42" s="11">
        <v>0.053151704</v>
      </c>
    </row>
    <row r="43" spans="1:7" ht="12.75">
      <c r="A43">
        <f t="shared" si="5"/>
        <v>2020</v>
      </c>
      <c r="B43" s="11">
        <v>0.045069874</v>
      </c>
      <c r="C43" s="11">
        <v>0.25484062</v>
      </c>
      <c r="D43" s="11">
        <v>0.25134239</v>
      </c>
      <c r="E43" s="11">
        <v>0.74515938</v>
      </c>
      <c r="F43" s="11">
        <v>2.909811</v>
      </c>
      <c r="G43" s="11">
        <v>0.053099481</v>
      </c>
    </row>
    <row r="44" spans="1:7" ht="12.75">
      <c r="A44">
        <f t="shared" si="5"/>
        <v>2021</v>
      </c>
      <c r="B44" s="11">
        <v>0.046545735</v>
      </c>
      <c r="C44" s="11">
        <v>0.2547041</v>
      </c>
      <c r="D44" s="11">
        <v>0.25130792</v>
      </c>
      <c r="E44" s="11">
        <v>0.7452959</v>
      </c>
      <c r="F44" s="11">
        <v>2.9110494</v>
      </c>
      <c r="G44" s="11">
        <v>0.053055621</v>
      </c>
    </row>
    <row r="45" spans="1:7" ht="12.75">
      <c r="A45">
        <f t="shared" si="5"/>
        <v>2022</v>
      </c>
      <c r="B45" s="11">
        <v>0.048082851</v>
      </c>
      <c r="C45" s="11">
        <v>0.25458414</v>
      </c>
      <c r="D45" s="11">
        <v>0.25127764</v>
      </c>
      <c r="E45" s="11">
        <v>0.74541586</v>
      </c>
      <c r="F45" s="11">
        <v>2.912089</v>
      </c>
      <c r="G45" s="11">
        <v>0.053018829</v>
      </c>
    </row>
    <row r="46" spans="1:7" ht="12.75">
      <c r="A46">
        <f t="shared" si="5"/>
        <v>2023</v>
      </c>
      <c r="B46" s="11">
        <v>0.049657878</v>
      </c>
      <c r="C46" s="11">
        <v>0.25447718</v>
      </c>
      <c r="D46" s="11">
        <v>0.25125065</v>
      </c>
      <c r="E46" s="11">
        <v>0.74552282</v>
      </c>
      <c r="F46" s="11">
        <v>2.91296</v>
      </c>
      <c r="G46" s="11">
        <v>0.052988026</v>
      </c>
    </row>
    <row r="47" spans="1:7" ht="12.75">
      <c r="A47">
        <f t="shared" si="5"/>
        <v>2024</v>
      </c>
      <c r="B47" s="11">
        <v>0.051284823</v>
      </c>
      <c r="C47" s="11">
        <v>0.25437998</v>
      </c>
      <c r="D47" s="11">
        <v>0.25122612</v>
      </c>
      <c r="E47" s="11">
        <v>0.74562002</v>
      </c>
      <c r="F47" s="11">
        <v>2.9136876</v>
      </c>
      <c r="G47" s="11">
        <v>0.052962307</v>
      </c>
    </row>
    <row r="48" spans="1:7" ht="12.75">
      <c r="A48">
        <f t="shared" si="5"/>
        <v>2025</v>
      </c>
      <c r="B48" s="11">
        <v>0.052979201</v>
      </c>
      <c r="C48" s="11">
        <v>0.2542896</v>
      </c>
      <c r="D48" s="11">
        <v>0.25120332</v>
      </c>
      <c r="E48" s="11">
        <v>0.7457104</v>
      </c>
      <c r="F48" s="11">
        <v>2.9142929</v>
      </c>
      <c r="G48" s="11">
        <v>0.052940921</v>
      </c>
    </row>
    <row r="49" spans="1:7" ht="12.75">
      <c r="A49">
        <f t="shared" si="5"/>
        <v>2026</v>
      </c>
      <c r="B49" s="11">
        <v>0.054715577</v>
      </c>
      <c r="C49" s="11">
        <v>0.25420324</v>
      </c>
      <c r="D49" s="11">
        <v>0.25118154</v>
      </c>
      <c r="E49" s="11">
        <v>0.74579676</v>
      </c>
      <c r="F49" s="11">
        <v>2.9147935</v>
      </c>
      <c r="G49" s="11">
        <v>0.052923244</v>
      </c>
    </row>
    <row r="50" spans="1:7" ht="12.75">
      <c r="A50">
        <f t="shared" si="5"/>
        <v>2027</v>
      </c>
      <c r="B50" s="11">
        <v>0.056509159</v>
      </c>
      <c r="C50" s="11">
        <v>0.2541182</v>
      </c>
      <c r="D50" s="11">
        <v>0.2511601</v>
      </c>
      <c r="E50" s="11">
        <v>0.7458818</v>
      </c>
      <c r="F50" s="11">
        <v>2.9152036</v>
      </c>
      <c r="G50" s="11">
        <v>0.052908765</v>
      </c>
    </row>
    <row r="51" spans="1:7" ht="12.75">
      <c r="A51">
        <f t="shared" si="5"/>
        <v>2028</v>
      </c>
      <c r="B51" s="11">
        <v>0.058361776</v>
      </c>
      <c r="C51" s="11">
        <v>0.25403178</v>
      </c>
      <c r="D51" s="11">
        <v>0.25113831</v>
      </c>
      <c r="E51" s="11">
        <v>0.74596822</v>
      </c>
      <c r="F51" s="11">
        <v>2.915535</v>
      </c>
      <c r="G51" s="11">
        <v>0.052897067</v>
      </c>
    </row>
    <row r="52" spans="1:7" ht="12.75">
      <c r="A52">
        <f t="shared" si="5"/>
        <v>2029</v>
      </c>
      <c r="B52" s="11">
        <v>0.060275282</v>
      </c>
      <c r="C52" s="11">
        <v>0.25394117</v>
      </c>
      <c r="D52" s="11">
        <v>0.25111546</v>
      </c>
      <c r="E52" s="11">
        <v>0.74605883</v>
      </c>
      <c r="F52" s="11">
        <v>2.9157973</v>
      </c>
      <c r="G52" s="11">
        <v>0.052887812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selection activeCell="K46" sqref="K46"/>
    </sheetView>
  </sheetViews>
  <sheetFormatPr defaultColWidth="9.140625" defaultRowHeight="12.75"/>
  <cols>
    <col min="2" max="2" width="6.00390625" style="0" customWidth="1"/>
    <col min="3" max="3" width="9.8515625" style="0" bestFit="1" customWidth="1"/>
    <col min="4" max="4" width="11.421875" style="0" bestFit="1" customWidth="1"/>
    <col min="6" max="6" width="8.00390625" style="0" customWidth="1"/>
  </cols>
  <sheetData>
    <row r="1" spans="2:20" ht="12.75">
      <c r="B1" t="s">
        <v>0</v>
      </c>
      <c r="C1" t="s">
        <v>1</v>
      </c>
      <c r="D1" t="s">
        <v>4</v>
      </c>
      <c r="E1" t="s">
        <v>2</v>
      </c>
      <c r="F1" t="s">
        <v>21</v>
      </c>
      <c r="H1" t="s">
        <v>5</v>
      </c>
      <c r="I1" t="s">
        <v>6</v>
      </c>
      <c r="J1" t="s">
        <v>7</v>
      </c>
      <c r="K1" t="s">
        <v>20</v>
      </c>
      <c r="M1" t="s">
        <v>8</v>
      </c>
      <c r="N1" t="s">
        <v>9</v>
      </c>
      <c r="O1" t="s">
        <v>10</v>
      </c>
      <c r="P1" t="s">
        <v>11</v>
      </c>
      <c r="T1" t="s">
        <v>12</v>
      </c>
    </row>
    <row r="2" spans="2:8" ht="12.75">
      <c r="B2" s="5"/>
      <c r="D2" t="s">
        <v>3</v>
      </c>
      <c r="H2">
        <f>I3/I4*H3</f>
        <v>53914.60922027311</v>
      </c>
    </row>
    <row r="3" spans="2:21" ht="12.75">
      <c r="B3" s="5"/>
      <c r="H3">
        <v>53914.60922027311</v>
      </c>
      <c r="I3">
        <f>AVERAGE(I5:I14)</f>
        <v>2.818871378487524</v>
      </c>
      <c r="R3" t="s">
        <v>15</v>
      </c>
      <c r="S3" t="s">
        <v>16</v>
      </c>
      <c r="T3" t="s">
        <v>13</v>
      </c>
      <c r="U3" t="s">
        <v>14</v>
      </c>
    </row>
    <row r="4" spans="1:19" ht="12.75">
      <c r="A4" s="6">
        <v>1960</v>
      </c>
      <c r="B4" s="7">
        <v>19126.3104914</v>
      </c>
      <c r="C4" s="8">
        <v>5336.476754390616</v>
      </c>
      <c r="D4" s="3">
        <v>2764.21725</v>
      </c>
      <c r="E4" s="3"/>
      <c r="F4" s="3"/>
      <c r="H4">
        <f>H3</f>
        <v>53914.60922027311</v>
      </c>
      <c r="I4">
        <f>H4/B4</f>
        <v>2.818871378487524</v>
      </c>
      <c r="M4">
        <f>B4/D4/$B$14*$D$14*100</f>
        <v>69.05961354850889</v>
      </c>
      <c r="N4">
        <f>100*(J4/$J$14)^(1/0.7)</f>
        <v>0</v>
      </c>
      <c r="O4">
        <f>100*(I4/$I$14)^(3/7)</f>
        <v>101.90336082724636</v>
      </c>
      <c r="R4" s="3">
        <f>B4-C4</f>
        <v>13789.833737009383</v>
      </c>
      <c r="S4" s="10">
        <f>0.3*B4/H4</f>
        <v>0.10642557240797773</v>
      </c>
    </row>
    <row r="5" spans="1:20" ht="12.75">
      <c r="A5" s="6">
        <f>A4+1</f>
        <v>1961</v>
      </c>
      <c r="B5" s="7">
        <v>20579.955028200002</v>
      </c>
      <c r="C5" s="8">
        <v>6142.600956129412</v>
      </c>
      <c r="D5" s="3">
        <v>2807.04525</v>
      </c>
      <c r="E5" s="3"/>
      <c r="F5" s="10">
        <f>D5/D4</f>
        <v>1.0154937170730702</v>
      </c>
      <c r="H5">
        <f>0.95*H4+C4</f>
        <v>56555.355513650065</v>
      </c>
      <c r="I5">
        <f aca="true" t="shared" si="0" ref="I5:I44">H5/B5</f>
        <v>2.7480796452739673</v>
      </c>
      <c r="M5">
        <f aca="true" t="shared" si="1" ref="M5:M44">B5/D5/$B$14*$D$14*100</f>
        <v>73.17456050425541</v>
      </c>
      <c r="N5">
        <f aca="true" t="shared" si="2" ref="N5:N44">100*(J5/$J$14)^(1/0.7)</f>
        <v>0</v>
      </c>
      <c r="O5">
        <f aca="true" t="shared" si="3" ref="O5:O44">100*(I5/$I$14)^(3/7)</f>
        <v>100.79860720066492</v>
      </c>
      <c r="R5" s="3">
        <f aca="true" t="shared" si="4" ref="R5:R44">B5-C5</f>
        <v>14437.35407207059</v>
      </c>
      <c r="S5" s="10">
        <f aca="true" t="shared" si="5" ref="S5:S44">0.3*B5/H5</f>
        <v>0.10916714168598696</v>
      </c>
      <c r="T5">
        <f>R5/(R4*(1+S5-0.05))</f>
        <v>0.9884713321265036</v>
      </c>
    </row>
    <row r="6" spans="1:20" ht="12.75">
      <c r="A6" s="6">
        <f aca="true" t="shared" si="6" ref="A6:A44">A5+1</f>
        <v>1962</v>
      </c>
      <c r="B6" s="7">
        <v>21194.5415758</v>
      </c>
      <c r="C6" s="8">
        <v>5810.711042398882</v>
      </c>
      <c r="D6" s="3">
        <v>2849.5685</v>
      </c>
      <c r="E6" s="3"/>
      <c r="F6" s="10">
        <f aca="true" t="shared" si="7" ref="F6:F44">D6/D5</f>
        <v>1.0151487582895216</v>
      </c>
      <c r="H6">
        <f aca="true" t="shared" si="8" ref="H6:H44">0.95*H5+C5</f>
        <v>59870.18869409697</v>
      </c>
      <c r="I6">
        <f t="shared" si="0"/>
        <v>2.824792811865153</v>
      </c>
      <c r="M6">
        <f t="shared" si="1"/>
        <v>74.23522702969017</v>
      </c>
      <c r="N6">
        <f t="shared" si="2"/>
        <v>0</v>
      </c>
      <c r="O6">
        <f t="shared" si="3"/>
        <v>101.99504679256515</v>
      </c>
      <c r="R6" s="3">
        <f t="shared" si="4"/>
        <v>15383.83053340112</v>
      </c>
      <c r="S6" s="10">
        <f t="shared" si="5"/>
        <v>0.10620247925436915</v>
      </c>
      <c r="T6">
        <f aca="true" t="shared" si="9" ref="T6:T44">R6/(R5*(1+S6-0.05))</f>
        <v>1.008857198056275</v>
      </c>
    </row>
    <row r="7" spans="1:20" ht="12.75">
      <c r="A7" s="6">
        <f t="shared" si="6"/>
        <v>1963</v>
      </c>
      <c r="B7" s="7">
        <v>21890.764367000003</v>
      </c>
      <c r="C7" s="8">
        <v>5423.987986015457</v>
      </c>
      <c r="D7" s="3">
        <v>2893.6905</v>
      </c>
      <c r="E7" s="3"/>
      <c r="F7" s="10">
        <f t="shared" si="7"/>
        <v>1.0154837478025183</v>
      </c>
      <c r="H7">
        <f t="shared" si="8"/>
        <v>62687.390301791005</v>
      </c>
      <c r="I7">
        <f t="shared" si="0"/>
        <v>2.8636455653550086</v>
      </c>
      <c r="M7">
        <f t="shared" si="1"/>
        <v>75.50469587442745</v>
      </c>
      <c r="N7">
        <f t="shared" si="2"/>
        <v>0</v>
      </c>
      <c r="O7">
        <f t="shared" si="3"/>
        <v>102.59392663543126</v>
      </c>
      <c r="R7" s="3">
        <f t="shared" si="4"/>
        <v>16466.776380984546</v>
      </c>
      <c r="S7" s="10">
        <f t="shared" si="5"/>
        <v>0.10476156813170721</v>
      </c>
      <c r="T7">
        <f t="shared" si="9"/>
        <v>1.0148218361962367</v>
      </c>
    </row>
    <row r="8" spans="1:20" ht="12.75">
      <c r="A8" s="6">
        <f t="shared" si="6"/>
        <v>1964</v>
      </c>
      <c r="B8" s="7">
        <v>23038.244762000002</v>
      </c>
      <c r="C8" s="8">
        <v>5998.74562532143</v>
      </c>
      <c r="D8" s="3">
        <v>2934.28275</v>
      </c>
      <c r="E8" s="3"/>
      <c r="F8" s="10">
        <f t="shared" si="7"/>
        <v>1.014027847829614</v>
      </c>
      <c r="H8">
        <f t="shared" si="8"/>
        <v>64977.00877271691</v>
      </c>
      <c r="I8">
        <f t="shared" si="0"/>
        <v>2.8203975365298666</v>
      </c>
      <c r="M8">
        <f t="shared" si="1"/>
        <v>78.36326857115836</v>
      </c>
      <c r="N8">
        <f t="shared" si="2"/>
        <v>0</v>
      </c>
      <c r="O8">
        <f t="shared" si="3"/>
        <v>101.92700198851637</v>
      </c>
      <c r="R8" s="3">
        <f t="shared" si="4"/>
        <v>17039.499136678573</v>
      </c>
      <c r="S8" s="10">
        <f t="shared" si="5"/>
        <v>0.10636798398608413</v>
      </c>
      <c r="T8">
        <f t="shared" si="9"/>
        <v>0.9795644302952607</v>
      </c>
    </row>
    <row r="9" spans="1:20" ht="12.75">
      <c r="A9" s="6">
        <f t="shared" si="6"/>
        <v>1965</v>
      </c>
      <c r="B9" s="7">
        <v>24258.271888000003</v>
      </c>
      <c r="C9" s="8">
        <v>6294.579750134435</v>
      </c>
      <c r="D9" s="3">
        <v>2967.999</v>
      </c>
      <c r="E9" s="3"/>
      <c r="F9" s="10">
        <f t="shared" si="7"/>
        <v>1.0114904570801841</v>
      </c>
      <c r="H9">
        <f t="shared" si="8"/>
        <v>67726.9039594025</v>
      </c>
      <c r="I9">
        <f t="shared" si="0"/>
        <v>2.791909674031867</v>
      </c>
      <c r="M9">
        <f t="shared" si="1"/>
        <v>81.57577791041557</v>
      </c>
      <c r="N9">
        <f t="shared" si="2"/>
        <v>0</v>
      </c>
      <c r="O9">
        <f t="shared" si="3"/>
        <v>101.48449494878975</v>
      </c>
      <c r="R9" s="3">
        <f t="shared" si="4"/>
        <v>17963.692137865568</v>
      </c>
      <c r="S9" s="10">
        <f t="shared" si="5"/>
        <v>0.10745333303235503</v>
      </c>
      <c r="T9">
        <f t="shared" si="9"/>
        <v>0.9969596196711983</v>
      </c>
    </row>
    <row r="10" spans="1:20" ht="12.75">
      <c r="A10" s="6">
        <f t="shared" si="6"/>
        <v>1966</v>
      </c>
      <c r="B10" s="7">
        <v>24834.298577800004</v>
      </c>
      <c r="C10" s="8">
        <v>6384.719844520211</v>
      </c>
      <c r="D10" s="3">
        <v>2990.1895</v>
      </c>
      <c r="E10" s="3"/>
      <c r="F10" s="10">
        <f t="shared" si="7"/>
        <v>1.007476586077017</v>
      </c>
      <c r="H10">
        <f t="shared" si="8"/>
        <v>70635.1385115668</v>
      </c>
      <c r="I10">
        <f t="shared" si="0"/>
        <v>2.8442574405829726</v>
      </c>
      <c r="M10">
        <f t="shared" si="1"/>
        <v>82.89308463377986</v>
      </c>
      <c r="N10">
        <f t="shared" si="2"/>
        <v>0</v>
      </c>
      <c r="O10">
        <f t="shared" si="3"/>
        <v>102.29566067850986</v>
      </c>
      <c r="R10" s="3">
        <f t="shared" si="4"/>
        <v>18449.57873327979</v>
      </c>
      <c r="S10" s="10">
        <f t="shared" si="5"/>
        <v>0.1054756843454053</v>
      </c>
      <c r="T10">
        <f t="shared" si="9"/>
        <v>0.973066716850571</v>
      </c>
    </row>
    <row r="11" spans="1:20" ht="12.75">
      <c r="A11" s="6">
        <f t="shared" si="6"/>
        <v>1967</v>
      </c>
      <c r="B11" s="7">
        <v>25374.023673800002</v>
      </c>
      <c r="C11" s="8">
        <v>6311.099757947063</v>
      </c>
      <c r="D11" s="3">
        <v>3017.70525</v>
      </c>
      <c r="E11" s="3"/>
      <c r="F11" s="10">
        <f t="shared" si="7"/>
        <v>1.0092020087690095</v>
      </c>
      <c r="H11">
        <f t="shared" si="8"/>
        <v>73488.10143050866</v>
      </c>
      <c r="I11">
        <f t="shared" si="0"/>
        <v>2.8961942487028156</v>
      </c>
      <c r="M11">
        <f t="shared" si="1"/>
        <v>83.92235012948055</v>
      </c>
      <c r="N11">
        <f t="shared" si="2"/>
        <v>0</v>
      </c>
      <c r="O11">
        <f t="shared" si="3"/>
        <v>103.09207044141688</v>
      </c>
      <c r="R11" s="3">
        <f t="shared" si="4"/>
        <v>19062.923915852938</v>
      </c>
      <c r="S11" s="10">
        <f t="shared" si="5"/>
        <v>0.10358421232773589</v>
      </c>
      <c r="T11">
        <f t="shared" si="9"/>
        <v>0.9806946500409648</v>
      </c>
    </row>
    <row r="12" spans="1:20" ht="12.75">
      <c r="A12" s="6">
        <f t="shared" si="6"/>
        <v>1968</v>
      </c>
      <c r="B12" s="7">
        <v>25956.8251556</v>
      </c>
      <c r="C12" s="8">
        <v>6454.871864091006</v>
      </c>
      <c r="D12" s="3">
        <v>3042.71325</v>
      </c>
      <c r="E12" s="3"/>
      <c r="F12" s="10">
        <f t="shared" si="7"/>
        <v>1.0082870916568143</v>
      </c>
      <c r="H12">
        <f t="shared" si="8"/>
        <v>76124.79611693027</v>
      </c>
      <c r="I12">
        <f t="shared" si="0"/>
        <v>2.932746807847064</v>
      </c>
      <c r="M12">
        <f t="shared" si="1"/>
        <v>85.1443159874439</v>
      </c>
      <c r="N12">
        <f t="shared" si="2"/>
        <v>0</v>
      </c>
      <c r="O12">
        <f t="shared" si="3"/>
        <v>103.64769316895332</v>
      </c>
      <c r="R12" s="3">
        <f t="shared" si="4"/>
        <v>19501.953291508995</v>
      </c>
      <c r="S12" s="10">
        <f t="shared" si="5"/>
        <v>0.10229318098558622</v>
      </c>
      <c r="T12">
        <f t="shared" si="9"/>
        <v>0.9721915484605501</v>
      </c>
    </row>
    <row r="13" spans="1:21" ht="12.75">
      <c r="A13" s="6">
        <f t="shared" si="6"/>
        <v>1969</v>
      </c>
      <c r="B13" s="7">
        <v>28446.8434986</v>
      </c>
      <c r="C13" s="8">
        <v>7633.941900087826</v>
      </c>
      <c r="D13" s="3">
        <v>3051.984</v>
      </c>
      <c r="E13" s="3">
        <v>4342406.686605701</v>
      </c>
      <c r="F13" s="10">
        <f t="shared" si="7"/>
        <v>1.0030468694347061</v>
      </c>
      <c r="H13">
        <f t="shared" si="8"/>
        <v>78773.42817517476</v>
      </c>
      <c r="I13">
        <f t="shared" si="0"/>
        <v>2.7691447797732485</v>
      </c>
      <c r="J13">
        <f>B13/(H13^0.3*E13^0.7)</f>
        <v>0.02181266921086651</v>
      </c>
      <c r="M13">
        <f t="shared" si="1"/>
        <v>93.0286986641649</v>
      </c>
      <c r="N13">
        <f t="shared" si="2"/>
        <v>91.40634067673308</v>
      </c>
      <c r="O13">
        <f t="shared" si="3"/>
        <v>101.12902564170993</v>
      </c>
      <c r="R13" s="3">
        <f t="shared" si="4"/>
        <v>20812.901598512173</v>
      </c>
      <c r="S13" s="10">
        <f t="shared" si="5"/>
        <v>0.10833669737721893</v>
      </c>
      <c r="T13">
        <f t="shared" si="9"/>
        <v>1.0083949535790606</v>
      </c>
      <c r="U13">
        <f>R13/(R13+0.7*B13/E13*(52*100*D13-E13))</f>
        <v>0.28249247369810176</v>
      </c>
    </row>
    <row r="14" spans="1:21" ht="12.75">
      <c r="A14" s="6">
        <f t="shared" si="6"/>
        <v>1970</v>
      </c>
      <c r="B14" s="7">
        <v>30571.7570094</v>
      </c>
      <c r="C14" s="8">
        <v>9221.64473726164</v>
      </c>
      <c r="D14" s="3">
        <v>3051.30425</v>
      </c>
      <c r="E14" s="3">
        <v>4313888.9006993</v>
      </c>
      <c r="F14" s="10">
        <f t="shared" si="7"/>
        <v>0.9997772760276594</v>
      </c>
      <c r="H14">
        <f t="shared" si="8"/>
        <v>82468.69866650384</v>
      </c>
      <c r="I14">
        <f t="shared" si="0"/>
        <v>2.6975452749132773</v>
      </c>
      <c r="J14">
        <f aca="true" t="shared" si="10" ref="J14:J44">B14/(H14^0.3*E14^0.7)</f>
        <v>0.023228725791414558</v>
      </c>
      <c r="K14">
        <f>J14/J13</f>
        <v>1.0649189957844591</v>
      </c>
      <c r="M14">
        <f t="shared" si="1"/>
        <v>100</v>
      </c>
      <c r="N14">
        <f t="shared" si="2"/>
        <v>100</v>
      </c>
      <c r="O14">
        <f t="shared" si="3"/>
        <v>100</v>
      </c>
      <c r="P14">
        <f>100*(E14/D14/$E$14*$D$14)</f>
        <v>100</v>
      </c>
      <c r="R14" s="3">
        <f t="shared" si="4"/>
        <v>21350.112272138358</v>
      </c>
      <c r="S14" s="10">
        <f t="shared" si="5"/>
        <v>0.11121222052877115</v>
      </c>
      <c r="T14">
        <f t="shared" si="9"/>
        <v>0.9666411735150092</v>
      </c>
      <c r="U14">
        <f aca="true" t="shared" si="11" ref="U14:U44">R14/(R14+0.7*B14/E14*(52*100*D14-E14))</f>
        <v>0.2714178694482514</v>
      </c>
    </row>
    <row r="15" spans="1:21" ht="12.75">
      <c r="A15" s="6">
        <f t="shared" si="6"/>
        <v>1971</v>
      </c>
      <c r="B15" s="7">
        <v>31211.2409176</v>
      </c>
      <c r="C15" s="8">
        <v>9600.592610149146</v>
      </c>
      <c r="D15" s="3">
        <v>3067.93475</v>
      </c>
      <c r="E15" s="3">
        <v>4218415.846153844</v>
      </c>
      <c r="F15" s="10">
        <f t="shared" si="7"/>
        <v>1.0054502922807516</v>
      </c>
      <c r="H15">
        <f t="shared" si="8"/>
        <v>87566.90847044028</v>
      </c>
      <c r="I15">
        <f t="shared" si="0"/>
        <v>2.805620856332609</v>
      </c>
      <c r="J15">
        <f t="shared" si="10"/>
        <v>0.023659439835119703</v>
      </c>
      <c r="K15">
        <f aca="true" t="shared" si="12" ref="K15:K44">J15/J14</f>
        <v>1.0185423017849882</v>
      </c>
      <c r="M15">
        <f t="shared" si="1"/>
        <v>101.53833372441395</v>
      </c>
      <c r="N15">
        <f t="shared" si="2"/>
        <v>102.65938835913948</v>
      </c>
      <c r="O15">
        <f t="shared" si="3"/>
        <v>101.6977936474016</v>
      </c>
      <c r="P15">
        <f aca="true" t="shared" si="13" ref="P15:P44">100*(E15/D15/$E$14*$D$14)</f>
        <v>97.25676703931316</v>
      </c>
      <c r="R15" s="3">
        <f t="shared" si="4"/>
        <v>21610.648307450854</v>
      </c>
      <c r="S15" s="10">
        <f t="shared" si="5"/>
        <v>0.10692820425926956</v>
      </c>
      <c r="T15">
        <f t="shared" si="9"/>
        <v>0.9576838093055017</v>
      </c>
      <c r="U15">
        <f t="shared" si="11"/>
        <v>0.26230545803056493</v>
      </c>
    </row>
    <row r="16" spans="1:21" ht="12.75">
      <c r="A16" s="6">
        <f t="shared" si="6"/>
        <v>1972</v>
      </c>
      <c r="B16" s="7">
        <v>33590.1526718</v>
      </c>
      <c r="C16" s="8">
        <v>9427.708777531308</v>
      </c>
      <c r="D16" s="3">
        <v>3093.94575</v>
      </c>
      <c r="E16" s="3">
        <v>4384504.209790209</v>
      </c>
      <c r="F16" s="10">
        <f t="shared" si="7"/>
        <v>1.008478341985598</v>
      </c>
      <c r="H16">
        <f t="shared" si="8"/>
        <v>92789.15565706741</v>
      </c>
      <c r="I16">
        <f t="shared" si="0"/>
        <v>2.7623916021961654</v>
      </c>
      <c r="J16">
        <f t="shared" si="10"/>
        <v>0.024356701119463416</v>
      </c>
      <c r="K16">
        <f t="shared" si="12"/>
        <v>1.029470743568016</v>
      </c>
      <c r="M16">
        <f t="shared" si="1"/>
        <v>108.35885273800751</v>
      </c>
      <c r="N16">
        <f t="shared" si="2"/>
        <v>107.00860074443996</v>
      </c>
      <c r="O16">
        <f t="shared" si="3"/>
        <v>101.02325517196135</v>
      </c>
      <c r="P16">
        <f t="shared" si="13"/>
        <v>100.2361447894728</v>
      </c>
      <c r="R16" s="3">
        <f t="shared" si="4"/>
        <v>24162.443894268694</v>
      </c>
      <c r="S16" s="10">
        <f t="shared" si="5"/>
        <v>0.10860154648656367</v>
      </c>
      <c r="T16">
        <f t="shared" si="9"/>
        <v>1.0561863217608876</v>
      </c>
      <c r="U16">
        <f t="shared" si="11"/>
        <v>0.27795790456004205</v>
      </c>
    </row>
    <row r="17" spans="1:21" ht="12.75">
      <c r="A17" s="6">
        <f t="shared" si="6"/>
        <v>1973</v>
      </c>
      <c r="B17" s="7">
        <v>35846.553604</v>
      </c>
      <c r="C17" s="8">
        <v>10974.45980450329</v>
      </c>
      <c r="D17" s="3">
        <v>3121.4005</v>
      </c>
      <c r="E17" s="3">
        <v>4389912.125874123</v>
      </c>
      <c r="F17" s="10">
        <f t="shared" si="7"/>
        <v>1.0088737011629891</v>
      </c>
      <c r="H17">
        <f t="shared" si="8"/>
        <v>97577.40665174535</v>
      </c>
      <c r="I17">
        <f t="shared" si="0"/>
        <v>2.722086137755151</v>
      </c>
      <c r="J17">
        <f t="shared" si="10"/>
        <v>0.02558135516116887</v>
      </c>
      <c r="K17">
        <f t="shared" si="12"/>
        <v>1.0502799634358873</v>
      </c>
      <c r="M17">
        <f t="shared" si="1"/>
        <v>114.62069221027132</v>
      </c>
      <c r="N17">
        <f t="shared" si="2"/>
        <v>114.7769062306702</v>
      </c>
      <c r="O17">
        <f t="shared" si="3"/>
        <v>100.388883341576</v>
      </c>
      <c r="P17">
        <f t="shared" si="13"/>
        <v>99.47704802183685</v>
      </c>
      <c r="R17" s="3">
        <f t="shared" si="4"/>
        <v>24872.09379949671</v>
      </c>
      <c r="S17" s="10">
        <f t="shared" si="5"/>
        <v>0.11020959103351663</v>
      </c>
      <c r="T17">
        <f t="shared" si="9"/>
        <v>0.9709117558844015</v>
      </c>
      <c r="U17">
        <f t="shared" si="11"/>
        <v>0.26872201916293004</v>
      </c>
    </row>
    <row r="18" spans="1:21" ht="12.75">
      <c r="A18" s="6">
        <f t="shared" si="6"/>
        <v>1974</v>
      </c>
      <c r="B18" s="7">
        <v>36932.8350446</v>
      </c>
      <c r="C18" s="8">
        <v>13062.862811443754</v>
      </c>
      <c r="D18" s="3">
        <v>3148.29875</v>
      </c>
      <c r="E18" s="3">
        <v>4429146.427972027</v>
      </c>
      <c r="F18" s="10">
        <f t="shared" si="7"/>
        <v>1.0086173658266537</v>
      </c>
      <c r="H18">
        <f t="shared" si="8"/>
        <v>103672.99612366136</v>
      </c>
      <c r="I18">
        <f t="shared" si="0"/>
        <v>2.807068452732267</v>
      </c>
      <c r="J18">
        <f t="shared" si="10"/>
        <v>0.025721063676534775</v>
      </c>
      <c r="K18">
        <f t="shared" si="12"/>
        <v>1.0054613414530116</v>
      </c>
      <c r="M18">
        <f t="shared" si="1"/>
        <v>117.08515204638094</v>
      </c>
      <c r="N18">
        <f t="shared" si="2"/>
        <v>115.67343293428634</v>
      </c>
      <c r="O18">
        <f t="shared" si="3"/>
        <v>101.72027845876292</v>
      </c>
      <c r="P18">
        <f t="shared" si="13"/>
        <v>99.50860986386861</v>
      </c>
      <c r="R18" s="3">
        <f t="shared" si="4"/>
        <v>23869.972233156244</v>
      </c>
      <c r="S18" s="10">
        <f t="shared" si="5"/>
        <v>0.10687306171960084</v>
      </c>
      <c r="T18">
        <f t="shared" si="9"/>
        <v>0.9080645853804626</v>
      </c>
      <c r="U18">
        <f t="shared" si="11"/>
        <v>0.2550875115093096</v>
      </c>
    </row>
    <row r="19" spans="1:21" ht="12.75">
      <c r="A19" s="6">
        <f t="shared" si="6"/>
        <v>1975</v>
      </c>
      <c r="B19" s="7">
        <v>37356.8805672</v>
      </c>
      <c r="C19" s="8">
        <v>12983.010068067491</v>
      </c>
      <c r="D19" s="3">
        <v>3171.94075</v>
      </c>
      <c r="E19" s="3">
        <v>4356571.121678322</v>
      </c>
      <c r="F19" s="10">
        <f t="shared" si="7"/>
        <v>1.007509452525749</v>
      </c>
      <c r="H19">
        <f t="shared" si="8"/>
        <v>111552.20912892204</v>
      </c>
      <c r="I19">
        <f t="shared" si="0"/>
        <v>2.9861221663905964</v>
      </c>
      <c r="J19">
        <f t="shared" si="10"/>
        <v>0.025746949755801014</v>
      </c>
      <c r="K19">
        <f t="shared" si="12"/>
        <v>1.0010064155818663</v>
      </c>
      <c r="M19">
        <f t="shared" si="1"/>
        <v>117.54675715862236</v>
      </c>
      <c r="N19">
        <f t="shared" si="2"/>
        <v>115.83977671533594</v>
      </c>
      <c r="O19">
        <f t="shared" si="3"/>
        <v>104.45197134527571</v>
      </c>
      <c r="P19">
        <f t="shared" si="13"/>
        <v>97.14854483362191</v>
      </c>
      <c r="R19" s="3">
        <f t="shared" si="4"/>
        <v>24373.87049913251</v>
      </c>
      <c r="S19" s="10">
        <f t="shared" si="5"/>
        <v>0.10046474433516489</v>
      </c>
      <c r="T19">
        <f t="shared" si="9"/>
        <v>0.9720555949744271</v>
      </c>
      <c r="U19">
        <f t="shared" si="11"/>
        <v>0.2506879219630634</v>
      </c>
    </row>
    <row r="20" spans="1:21" ht="12.75">
      <c r="A20" s="6">
        <f t="shared" si="6"/>
        <v>1976</v>
      </c>
      <c r="B20" s="7">
        <v>37320.18377720001</v>
      </c>
      <c r="C20" s="8">
        <v>10882.593187508832</v>
      </c>
      <c r="D20" s="3">
        <v>3185.60775</v>
      </c>
      <c r="E20" s="3">
        <v>4304685.314685314</v>
      </c>
      <c r="F20" s="10">
        <f t="shared" si="7"/>
        <v>1.0043087185660702</v>
      </c>
      <c r="H20">
        <f t="shared" si="8"/>
        <v>118957.60874054342</v>
      </c>
      <c r="I20">
        <f t="shared" si="0"/>
        <v>3.1874872173919493</v>
      </c>
      <c r="J20">
        <f t="shared" si="10"/>
        <v>0.025442929815627433</v>
      </c>
      <c r="K20">
        <f t="shared" si="12"/>
        <v>0.9881920016523479</v>
      </c>
      <c r="M20">
        <f t="shared" si="1"/>
        <v>116.92747983208112</v>
      </c>
      <c r="N20">
        <f t="shared" si="2"/>
        <v>113.89068092066918</v>
      </c>
      <c r="O20">
        <f t="shared" si="3"/>
        <v>107.41445581639131</v>
      </c>
      <c r="P20">
        <f t="shared" si="13"/>
        <v>95.57970093003686</v>
      </c>
      <c r="R20" s="3">
        <f t="shared" si="4"/>
        <v>26437.590589691175</v>
      </c>
      <c r="S20" s="10">
        <f t="shared" si="5"/>
        <v>0.09411802449374669</v>
      </c>
      <c r="T20">
        <f t="shared" si="9"/>
        <v>1.0388378876895794</v>
      </c>
      <c r="U20">
        <f t="shared" si="11"/>
        <v>0.26216442703551807</v>
      </c>
    </row>
    <row r="21" spans="1:21" ht="12.75">
      <c r="A21" s="6">
        <f t="shared" si="6"/>
        <v>1977</v>
      </c>
      <c r="B21" s="7">
        <v>37446.0819952</v>
      </c>
      <c r="C21" s="8">
        <v>9287.698400995057</v>
      </c>
      <c r="D21" s="3">
        <v>3197.94725</v>
      </c>
      <c r="E21" s="3">
        <v>4117781.538461538</v>
      </c>
      <c r="F21" s="10">
        <f t="shared" si="7"/>
        <v>1.0038735151871727</v>
      </c>
      <c r="H21">
        <f t="shared" si="8"/>
        <v>123892.32149102507</v>
      </c>
      <c r="I21">
        <f t="shared" si="0"/>
        <v>3.3085523208250764</v>
      </c>
      <c r="J21">
        <f t="shared" si="10"/>
        <v>0.026015295013813087</v>
      </c>
      <c r="K21">
        <f t="shared" si="12"/>
        <v>1.0224960412316233</v>
      </c>
      <c r="M21">
        <f t="shared" si="1"/>
        <v>116.86923547161516</v>
      </c>
      <c r="N21">
        <f t="shared" si="2"/>
        <v>117.56837770868869</v>
      </c>
      <c r="O21">
        <f t="shared" si="3"/>
        <v>109.14431343402879</v>
      </c>
      <c r="P21">
        <f t="shared" si="13"/>
        <v>91.07696797274195</v>
      </c>
      <c r="R21" s="3">
        <f t="shared" si="4"/>
        <v>28158.383594204945</v>
      </c>
      <c r="S21" s="10">
        <f t="shared" si="5"/>
        <v>0.09067409879290861</v>
      </c>
      <c r="T21">
        <f t="shared" si="9"/>
        <v>1.023460538992849</v>
      </c>
      <c r="U21">
        <f t="shared" si="11"/>
        <v>0.2612041768833527</v>
      </c>
    </row>
    <row r="22" spans="1:21" ht="12.75">
      <c r="A22" s="6">
        <f t="shared" si="6"/>
        <v>1978</v>
      </c>
      <c r="B22" s="7">
        <v>38319.4091406</v>
      </c>
      <c r="C22" s="8">
        <v>8728.349339114642</v>
      </c>
      <c r="D22" s="3">
        <v>3210.98175</v>
      </c>
      <c r="E22" s="3">
        <v>4116725.773426574</v>
      </c>
      <c r="F22" s="10">
        <f t="shared" si="7"/>
        <v>1.004075895873517</v>
      </c>
      <c r="H22">
        <f t="shared" si="8"/>
        <v>126985.40381746886</v>
      </c>
      <c r="I22">
        <f t="shared" si="0"/>
        <v>3.313866436497996</v>
      </c>
      <c r="J22">
        <f t="shared" si="10"/>
        <v>0.026430556400615084</v>
      </c>
      <c r="K22">
        <f t="shared" si="12"/>
        <v>1.0159622017194696</v>
      </c>
      <c r="M22">
        <f t="shared" si="1"/>
        <v>119.10941224689144</v>
      </c>
      <c r="N22">
        <f t="shared" si="2"/>
        <v>120.2584488438533</v>
      </c>
      <c r="O22">
        <f t="shared" si="3"/>
        <v>109.21940966585886</v>
      </c>
      <c r="P22">
        <f t="shared" si="13"/>
        <v>90.68399806002864</v>
      </c>
      <c r="R22" s="3">
        <f t="shared" si="4"/>
        <v>29591.05980148536</v>
      </c>
      <c r="S22" s="10">
        <f t="shared" si="5"/>
        <v>0.09052869382298698</v>
      </c>
      <c r="T22">
        <f t="shared" si="9"/>
        <v>1.0099473589860408</v>
      </c>
      <c r="U22">
        <f t="shared" si="11"/>
        <v>0.2652437533698564</v>
      </c>
    </row>
    <row r="23" spans="1:21" ht="12.75">
      <c r="A23" s="6">
        <f t="shared" si="6"/>
        <v>1979</v>
      </c>
      <c r="B23" s="7">
        <v>40912.178495600005</v>
      </c>
      <c r="C23" s="8">
        <v>10971.940860965957</v>
      </c>
      <c r="D23" s="3">
        <v>3222.68425</v>
      </c>
      <c r="E23" s="3">
        <v>4249587.725874125</v>
      </c>
      <c r="F23" s="10">
        <f t="shared" si="7"/>
        <v>1.0036445239839809</v>
      </c>
      <c r="H23">
        <f t="shared" si="8"/>
        <v>129364.48296571006</v>
      </c>
      <c r="I23">
        <f t="shared" si="0"/>
        <v>3.162004266764305</v>
      </c>
      <c r="J23">
        <f t="shared" si="10"/>
        <v>0.027445132325588168</v>
      </c>
      <c r="K23">
        <f t="shared" si="12"/>
        <v>1.038386476228305</v>
      </c>
      <c r="M23">
        <f t="shared" si="1"/>
        <v>126.70681192634478</v>
      </c>
      <c r="N23">
        <f t="shared" si="2"/>
        <v>126.9070155770728</v>
      </c>
      <c r="O23">
        <f t="shared" si="3"/>
        <v>107.04557823936875</v>
      </c>
      <c r="P23">
        <f t="shared" si="13"/>
        <v>93.27077817636415</v>
      </c>
      <c r="R23" s="3">
        <f t="shared" si="4"/>
        <v>29940.237634634046</v>
      </c>
      <c r="S23" s="10">
        <f t="shared" si="5"/>
        <v>0.0948765323163183</v>
      </c>
      <c r="T23">
        <f t="shared" si="9"/>
        <v>0.9683441834091268</v>
      </c>
      <c r="U23">
        <f t="shared" si="11"/>
        <v>0.26209160726541175</v>
      </c>
    </row>
    <row r="24" spans="1:21" ht="12.75">
      <c r="A24" s="6">
        <f t="shared" si="6"/>
        <v>1980</v>
      </c>
      <c r="B24" s="7">
        <v>43006.3231594</v>
      </c>
      <c r="C24" s="8">
        <v>12818.411118708342</v>
      </c>
      <c r="D24" s="3">
        <v>3236.43575</v>
      </c>
      <c r="E24" s="3">
        <v>4354714</v>
      </c>
      <c r="F24" s="10">
        <f t="shared" si="7"/>
        <v>1.0042670950466215</v>
      </c>
      <c r="H24">
        <f t="shared" si="8"/>
        <v>133868.19967839052</v>
      </c>
      <c r="I24">
        <f t="shared" si="0"/>
        <v>3.1127562145272725</v>
      </c>
      <c r="J24">
        <f t="shared" si="10"/>
        <v>0.028070964879056762</v>
      </c>
      <c r="K24">
        <f t="shared" si="12"/>
        <v>1.0228030437617932</v>
      </c>
      <c r="M24">
        <f t="shared" si="1"/>
        <v>132.62653978506802</v>
      </c>
      <c r="N24">
        <f t="shared" si="2"/>
        <v>131.0612239291472</v>
      </c>
      <c r="O24">
        <f t="shared" si="3"/>
        <v>106.32784555024546</v>
      </c>
      <c r="P24">
        <f t="shared" si="13"/>
        <v>95.1720021146815</v>
      </c>
      <c r="R24" s="3">
        <f t="shared" si="4"/>
        <v>30187.912040691663</v>
      </c>
      <c r="S24" s="10">
        <f t="shared" si="5"/>
        <v>0.0963776085643637</v>
      </c>
      <c r="T24">
        <f t="shared" si="9"/>
        <v>0.9635835900365746</v>
      </c>
      <c r="U24">
        <f t="shared" si="11"/>
        <v>0.2592868524811501</v>
      </c>
    </row>
    <row r="25" spans="1:21" ht="12.75">
      <c r="A25" s="6">
        <f t="shared" si="6"/>
        <v>1981</v>
      </c>
      <c r="B25" s="7">
        <v>43926.509282800005</v>
      </c>
      <c r="C25" s="8">
        <v>11836.20047924275</v>
      </c>
      <c r="D25" s="3">
        <v>3253.62825</v>
      </c>
      <c r="E25" s="3">
        <v>4366935</v>
      </c>
      <c r="F25" s="10">
        <f t="shared" si="7"/>
        <v>1.0053121709584378</v>
      </c>
      <c r="H25">
        <f t="shared" si="8"/>
        <v>139993.20081317934</v>
      </c>
      <c r="I25">
        <f t="shared" si="0"/>
        <v>3.186986698895182</v>
      </c>
      <c r="J25">
        <f t="shared" si="10"/>
        <v>0.0282339018136247</v>
      </c>
      <c r="K25">
        <f t="shared" si="12"/>
        <v>1.0058044650502735</v>
      </c>
      <c r="M25">
        <f t="shared" si="1"/>
        <v>134.74848067914144</v>
      </c>
      <c r="N25">
        <f t="shared" si="2"/>
        <v>132.14934602822004</v>
      </c>
      <c r="O25">
        <f t="shared" si="3"/>
        <v>107.40722683490318</v>
      </c>
      <c r="P25">
        <f t="shared" si="13"/>
        <v>94.93478151603276</v>
      </c>
      <c r="R25" s="3">
        <f t="shared" si="4"/>
        <v>32090.308803557255</v>
      </c>
      <c r="S25" s="10">
        <f t="shared" si="5"/>
        <v>0.09413280579551828</v>
      </c>
      <c r="T25">
        <f t="shared" si="9"/>
        <v>1.0180874390687351</v>
      </c>
      <c r="U25">
        <f t="shared" si="11"/>
        <v>0.26637318976277297</v>
      </c>
    </row>
    <row r="26" spans="1:21" ht="12.75">
      <c r="A26" s="6">
        <f t="shared" si="6"/>
        <v>1982</v>
      </c>
      <c r="B26" s="7">
        <v>45304.727802</v>
      </c>
      <c r="C26" s="8">
        <v>11968.630100031925</v>
      </c>
      <c r="D26" s="3">
        <v>3275.604</v>
      </c>
      <c r="E26" s="3">
        <v>4356670</v>
      </c>
      <c r="F26" s="10">
        <f t="shared" si="7"/>
        <v>1.0067542289135212</v>
      </c>
      <c r="H26">
        <f t="shared" si="8"/>
        <v>144829.7412517631</v>
      </c>
      <c r="I26">
        <f t="shared" si="0"/>
        <v>3.1967908930990094</v>
      </c>
      <c r="J26">
        <f t="shared" si="10"/>
        <v>0.028872070758387422</v>
      </c>
      <c r="K26">
        <f t="shared" si="12"/>
        <v>1.0226029313615719</v>
      </c>
      <c r="M26">
        <f t="shared" si="1"/>
        <v>138.0439086146748</v>
      </c>
      <c r="N26">
        <f t="shared" si="2"/>
        <v>136.43701483893918</v>
      </c>
      <c r="O26">
        <f t="shared" si="3"/>
        <v>107.54871075900458</v>
      </c>
      <c r="P26">
        <f t="shared" si="13"/>
        <v>94.07621374024248</v>
      </c>
      <c r="R26" s="3">
        <f t="shared" si="4"/>
        <v>33336.09770196807</v>
      </c>
      <c r="S26" s="10">
        <f t="shared" si="5"/>
        <v>0.09384411118275433</v>
      </c>
      <c r="T26">
        <f t="shared" si="9"/>
        <v>0.9951882012723489</v>
      </c>
      <c r="U26">
        <f t="shared" si="11"/>
        <v>0.2653907995557171</v>
      </c>
    </row>
    <row r="27" spans="1:21" ht="12.75">
      <c r="A27" s="6">
        <f t="shared" si="6"/>
        <v>1983</v>
      </c>
      <c r="B27" s="7">
        <v>46546.99882840001</v>
      </c>
      <c r="C27" s="8">
        <v>12263.86081806585</v>
      </c>
      <c r="D27" s="3">
        <v>3298.982</v>
      </c>
      <c r="E27" s="3">
        <v>4375971</v>
      </c>
      <c r="F27" s="10">
        <f t="shared" si="7"/>
        <v>1.0071370043509533</v>
      </c>
      <c r="H27">
        <f t="shared" si="8"/>
        <v>149556.88428920688</v>
      </c>
      <c r="I27">
        <f t="shared" si="0"/>
        <v>3.213029584153486</v>
      </c>
      <c r="J27">
        <f t="shared" si="10"/>
        <v>0.02928853555587083</v>
      </c>
      <c r="K27">
        <f t="shared" si="12"/>
        <v>1.0144244865901217</v>
      </c>
      <c r="M27">
        <f t="shared" si="1"/>
        <v>140.82405757096396</v>
      </c>
      <c r="N27">
        <f t="shared" si="2"/>
        <v>139.25715825076387</v>
      </c>
      <c r="O27">
        <f t="shared" si="3"/>
        <v>107.78250624470832</v>
      </c>
      <c r="P27">
        <f t="shared" si="13"/>
        <v>93.82337409294249</v>
      </c>
      <c r="R27" s="3">
        <f t="shared" si="4"/>
        <v>34283.13801033416</v>
      </c>
      <c r="S27" s="10">
        <f t="shared" si="5"/>
        <v>0.0933698218900897</v>
      </c>
      <c r="T27">
        <f t="shared" si="9"/>
        <v>0.9856609149493195</v>
      </c>
      <c r="U27">
        <f t="shared" si="11"/>
        <v>0.2648739341360512</v>
      </c>
    </row>
    <row r="28" spans="1:21" ht="12.75">
      <c r="A28" s="6">
        <f t="shared" si="6"/>
        <v>1984</v>
      </c>
      <c r="B28" s="7">
        <v>48138.397469200005</v>
      </c>
      <c r="C28" s="8">
        <v>12161.069033030122</v>
      </c>
      <c r="D28" s="3">
        <v>3320.36625</v>
      </c>
      <c r="E28" s="3">
        <v>4420020</v>
      </c>
      <c r="F28" s="10">
        <f t="shared" si="7"/>
        <v>1.006482075379617</v>
      </c>
      <c r="H28">
        <f t="shared" si="8"/>
        <v>154342.90089281238</v>
      </c>
      <c r="I28">
        <f t="shared" si="0"/>
        <v>3.206232633555455</v>
      </c>
      <c r="J28">
        <f t="shared" si="10"/>
        <v>0.029795362034029674</v>
      </c>
      <c r="K28">
        <f t="shared" si="12"/>
        <v>1.0173046029287474</v>
      </c>
      <c r="M28">
        <f t="shared" si="1"/>
        <v>144.7007401475224</v>
      </c>
      <c r="N28">
        <f t="shared" si="2"/>
        <v>142.71243880154526</v>
      </c>
      <c r="O28">
        <f t="shared" si="3"/>
        <v>107.68472994779299</v>
      </c>
      <c r="P28">
        <f t="shared" si="13"/>
        <v>94.15747453295911</v>
      </c>
      <c r="R28" s="3">
        <f t="shared" si="4"/>
        <v>35977.32843616988</v>
      </c>
      <c r="S28" s="10">
        <f t="shared" si="5"/>
        <v>0.09356775826566398</v>
      </c>
      <c r="T28">
        <f t="shared" si="9"/>
        <v>1.0056056182401159</v>
      </c>
      <c r="U28">
        <f t="shared" si="11"/>
        <v>0.26866713963300404</v>
      </c>
    </row>
    <row r="29" spans="1:21" ht="12.75">
      <c r="A29" s="6">
        <f t="shared" si="6"/>
        <v>1985</v>
      </c>
      <c r="B29" s="7">
        <v>49632.577844800006</v>
      </c>
      <c r="C29" s="8">
        <v>12764.894627656346</v>
      </c>
      <c r="D29" s="3">
        <v>3337.70725</v>
      </c>
      <c r="E29" s="3">
        <v>4448664</v>
      </c>
      <c r="F29" s="10">
        <f t="shared" si="7"/>
        <v>1.0052226166315237</v>
      </c>
      <c r="H29">
        <f t="shared" si="8"/>
        <v>158786.82488120187</v>
      </c>
      <c r="I29">
        <f t="shared" si="0"/>
        <v>3.1992459746444126</v>
      </c>
      <c r="J29">
        <f t="shared" si="10"/>
        <v>0.03032227409667926</v>
      </c>
      <c r="K29">
        <f t="shared" si="12"/>
        <v>1.0176843651722638</v>
      </c>
      <c r="M29">
        <f t="shared" si="1"/>
        <v>148.41701927244466</v>
      </c>
      <c r="N29">
        <f t="shared" si="2"/>
        <v>146.3314541815986</v>
      </c>
      <c r="O29">
        <f t="shared" si="3"/>
        <v>107.58410110830476</v>
      </c>
      <c r="P29">
        <f t="shared" si="13"/>
        <v>94.27529958557044</v>
      </c>
      <c r="R29" s="3">
        <f t="shared" si="4"/>
        <v>36867.68321714366</v>
      </c>
      <c r="S29" s="10">
        <f t="shared" si="5"/>
        <v>0.09377209579308579</v>
      </c>
      <c r="T29">
        <f t="shared" si="9"/>
        <v>0.9817733838713927</v>
      </c>
      <c r="U29">
        <f t="shared" si="11"/>
        <v>0.26779571173530753</v>
      </c>
    </row>
    <row r="30" spans="1:21" ht="12.75">
      <c r="A30" s="6">
        <f t="shared" si="6"/>
        <v>1986</v>
      </c>
      <c r="B30" s="7">
        <v>50868.6951018</v>
      </c>
      <c r="C30" s="8">
        <v>12592.228526830062</v>
      </c>
      <c r="D30" s="3">
        <v>3341.4315</v>
      </c>
      <c r="E30" s="3">
        <v>4367866</v>
      </c>
      <c r="F30" s="10">
        <f t="shared" si="7"/>
        <v>1.0011158108608837</v>
      </c>
      <c r="H30">
        <f t="shared" si="8"/>
        <v>163612.3782647981</v>
      </c>
      <c r="I30">
        <f t="shared" si="0"/>
        <v>3.216366724905602</v>
      </c>
      <c r="J30">
        <f t="shared" si="10"/>
        <v>0.03119731624825697</v>
      </c>
      <c r="K30">
        <f t="shared" si="12"/>
        <v>1.0288580648267913</v>
      </c>
      <c r="M30">
        <f t="shared" si="1"/>
        <v>151.9438580742412</v>
      </c>
      <c r="N30">
        <f t="shared" si="2"/>
        <v>152.4011887079474</v>
      </c>
      <c r="O30">
        <f t="shared" si="3"/>
        <v>107.83046881697058</v>
      </c>
      <c r="P30">
        <f t="shared" si="13"/>
        <v>92.45987494703417</v>
      </c>
      <c r="R30" s="3">
        <f t="shared" si="4"/>
        <v>38276.46657496994</v>
      </c>
      <c r="S30" s="10">
        <f t="shared" si="5"/>
        <v>0.09327294604715972</v>
      </c>
      <c r="T30">
        <f t="shared" si="9"/>
        <v>0.9951488538361183</v>
      </c>
      <c r="U30">
        <f t="shared" si="11"/>
        <v>0.26522320070836125</v>
      </c>
    </row>
    <row r="31" spans="1:21" ht="12.75">
      <c r="A31" s="6">
        <f t="shared" si="6"/>
        <v>1987</v>
      </c>
      <c r="B31" s="7">
        <v>53013.311966</v>
      </c>
      <c r="C31" s="8">
        <v>13566.328543019179</v>
      </c>
      <c r="D31" s="3">
        <v>3344.43925</v>
      </c>
      <c r="E31" s="3">
        <v>4418504</v>
      </c>
      <c r="F31" s="10">
        <f t="shared" si="7"/>
        <v>1.0009001381593488</v>
      </c>
      <c r="H31">
        <f t="shared" si="8"/>
        <v>168023.98787838826</v>
      </c>
      <c r="I31">
        <f t="shared" si="0"/>
        <v>3.1694678496252067</v>
      </c>
      <c r="J31">
        <f t="shared" si="10"/>
        <v>0.03199490862065464</v>
      </c>
      <c r="K31">
        <f t="shared" si="12"/>
        <v>1.025566057222702</v>
      </c>
      <c r="M31">
        <f t="shared" si="1"/>
        <v>158.2073807615727</v>
      </c>
      <c r="N31">
        <f t="shared" si="2"/>
        <v>157.99767475055887</v>
      </c>
      <c r="O31">
        <f t="shared" si="3"/>
        <v>107.15379243349147</v>
      </c>
      <c r="P31">
        <f t="shared" si="13"/>
        <v>93.4476746018054</v>
      </c>
      <c r="R31" s="3">
        <f t="shared" si="4"/>
        <v>39446.98342298082</v>
      </c>
      <c r="S31" s="10">
        <f t="shared" si="5"/>
        <v>0.094653113466816</v>
      </c>
      <c r="T31">
        <f t="shared" si="9"/>
        <v>0.9865289966085621</v>
      </c>
      <c r="U31">
        <f t="shared" si="11"/>
        <v>0.26581757687966184</v>
      </c>
    </row>
    <row r="32" spans="1:21" ht="12.75">
      <c r="A32" s="6">
        <f t="shared" si="6"/>
        <v>1988</v>
      </c>
      <c r="B32" s="7">
        <v>55523.09011900001</v>
      </c>
      <c r="C32" s="8">
        <v>15887.117245500736</v>
      </c>
      <c r="D32" s="3">
        <v>3349.441</v>
      </c>
      <c r="E32" s="3">
        <v>4483392</v>
      </c>
      <c r="F32" s="10">
        <f t="shared" si="7"/>
        <v>1.00149554218992</v>
      </c>
      <c r="H32">
        <f t="shared" si="8"/>
        <v>173189.11702748804</v>
      </c>
      <c r="I32">
        <f t="shared" si="0"/>
        <v>3.1192269136371915</v>
      </c>
      <c r="J32">
        <f t="shared" si="10"/>
        <v>0.032869473710877284</v>
      </c>
      <c r="K32">
        <f t="shared" si="12"/>
        <v>1.0273345081429006</v>
      </c>
      <c r="M32">
        <f t="shared" si="1"/>
        <v>165.44986280064217</v>
      </c>
      <c r="N32">
        <f t="shared" si="2"/>
        <v>164.20332512444486</v>
      </c>
      <c r="O32">
        <f t="shared" si="3"/>
        <v>106.42251690398177</v>
      </c>
      <c r="P32">
        <f t="shared" si="13"/>
        <v>94.6784061348657</v>
      </c>
      <c r="R32" s="3">
        <f t="shared" si="4"/>
        <v>39635.97287349927</v>
      </c>
      <c r="S32" s="10">
        <f t="shared" si="5"/>
        <v>0.09617767745219387</v>
      </c>
      <c r="T32">
        <f t="shared" si="9"/>
        <v>0.9604400811758038</v>
      </c>
      <c r="U32">
        <f t="shared" si="11"/>
        <v>0.2611802082796587</v>
      </c>
    </row>
    <row r="33" spans="1:21" ht="12.75">
      <c r="A33" s="6">
        <f t="shared" si="6"/>
        <v>1989</v>
      </c>
      <c r="B33" s="7">
        <v>58376.688966</v>
      </c>
      <c r="C33" s="8">
        <v>18178.61749564372</v>
      </c>
      <c r="D33" s="3">
        <v>3349.673</v>
      </c>
      <c r="E33" s="3">
        <v>4560862</v>
      </c>
      <c r="F33" s="10">
        <f t="shared" si="7"/>
        <v>1.0000692652893424</v>
      </c>
      <c r="H33">
        <f t="shared" si="8"/>
        <v>180416.77842161438</v>
      </c>
      <c r="I33">
        <f t="shared" si="0"/>
        <v>3.0905620311335826</v>
      </c>
      <c r="J33">
        <f t="shared" si="10"/>
        <v>0.03373055829282021</v>
      </c>
      <c r="K33">
        <f t="shared" si="12"/>
        <v>1.0261970906354358</v>
      </c>
      <c r="M33">
        <f t="shared" si="1"/>
        <v>173.94107952014568</v>
      </c>
      <c r="N33">
        <f t="shared" si="2"/>
        <v>170.38286530279117</v>
      </c>
      <c r="O33">
        <f t="shared" si="3"/>
        <v>106.00227026307995</v>
      </c>
      <c r="P33">
        <f t="shared" si="13"/>
        <v>96.30771456783145</v>
      </c>
      <c r="R33" s="3">
        <f t="shared" si="4"/>
        <v>40198.071470356284</v>
      </c>
      <c r="S33" s="10">
        <f t="shared" si="5"/>
        <v>0.09706972291054887</v>
      </c>
      <c r="T33">
        <f t="shared" si="9"/>
        <v>0.9685902516693755</v>
      </c>
      <c r="U33">
        <f t="shared" si="11"/>
        <v>0.2586813646140351</v>
      </c>
    </row>
    <row r="34" spans="1:21" ht="12.75">
      <c r="A34" s="6">
        <f t="shared" si="6"/>
        <v>1990</v>
      </c>
      <c r="B34" s="7">
        <v>58395.319644</v>
      </c>
      <c r="C34" s="8">
        <v>17333.462385562485</v>
      </c>
      <c r="D34" s="3">
        <v>3358.638</v>
      </c>
      <c r="E34" s="3">
        <v>4451575</v>
      </c>
      <c r="F34" s="10">
        <f t="shared" si="7"/>
        <v>1.0026763806496932</v>
      </c>
      <c r="H34">
        <f t="shared" si="8"/>
        <v>189574.5569961774</v>
      </c>
      <c r="I34">
        <f t="shared" si="0"/>
        <v>3.246399851082171</v>
      </c>
      <c r="J34">
        <f t="shared" si="10"/>
        <v>0.033813057166990367</v>
      </c>
      <c r="K34">
        <f t="shared" si="12"/>
        <v>1.0024458200025617</v>
      </c>
      <c r="M34">
        <f t="shared" si="1"/>
        <v>173.53215399470773</v>
      </c>
      <c r="N34">
        <f t="shared" si="2"/>
        <v>170.97849976877367</v>
      </c>
      <c r="O34">
        <f t="shared" si="3"/>
        <v>108.26084193941641</v>
      </c>
      <c r="P34">
        <f t="shared" si="13"/>
        <v>93.74908878789655</v>
      </c>
      <c r="R34" s="3">
        <f t="shared" si="4"/>
        <v>41061.85725843752</v>
      </c>
      <c r="S34" s="10">
        <f t="shared" si="5"/>
        <v>0.09241005845290329</v>
      </c>
      <c r="T34">
        <f t="shared" si="9"/>
        <v>0.9799293773490049</v>
      </c>
      <c r="U34">
        <f t="shared" si="11"/>
        <v>0.2557458543743986</v>
      </c>
    </row>
    <row r="35" spans="1:21" ht="12.75">
      <c r="A35" s="6">
        <f t="shared" si="6"/>
        <v>1991</v>
      </c>
      <c r="B35" s="7">
        <v>54741.900144800005</v>
      </c>
      <c r="C35" s="8">
        <v>12197.181647220092</v>
      </c>
      <c r="D35" s="3">
        <v>3372.1715</v>
      </c>
      <c r="E35" s="3">
        <v>4181882</v>
      </c>
      <c r="F35" s="10">
        <f t="shared" si="7"/>
        <v>1.00402946075165</v>
      </c>
      <c r="H35">
        <f t="shared" si="8"/>
        <v>197429.291531931</v>
      </c>
      <c r="I35">
        <f t="shared" si="0"/>
        <v>3.6065480191535704</v>
      </c>
      <c r="J35">
        <f t="shared" si="10"/>
        <v>0.03271418837219013</v>
      </c>
      <c r="K35">
        <f t="shared" si="12"/>
        <v>0.9675016432446991</v>
      </c>
      <c r="M35">
        <f t="shared" si="1"/>
        <v>162.0225001281311</v>
      </c>
      <c r="N35">
        <f t="shared" si="2"/>
        <v>163.09623919071993</v>
      </c>
      <c r="O35">
        <f t="shared" si="3"/>
        <v>113.25377950232371</v>
      </c>
      <c r="P35">
        <f t="shared" si="13"/>
        <v>87.71597161654083</v>
      </c>
      <c r="R35" s="3">
        <f t="shared" si="4"/>
        <v>42544.71849757992</v>
      </c>
      <c r="S35" s="10">
        <f t="shared" si="5"/>
        <v>0.08318203401334658</v>
      </c>
      <c r="T35">
        <f t="shared" si="9"/>
        <v>1.0028367017791144</v>
      </c>
      <c r="U35">
        <f t="shared" si="11"/>
        <v>0.25799627202593817</v>
      </c>
    </row>
    <row r="36" spans="1:21" ht="12.75">
      <c r="A36" s="6">
        <f t="shared" si="6"/>
        <v>1992</v>
      </c>
      <c r="B36" s="7">
        <v>52923.489515400004</v>
      </c>
      <c r="C36" s="8">
        <v>9864.781150011851</v>
      </c>
      <c r="D36" s="3">
        <v>3385.644</v>
      </c>
      <c r="E36" s="3">
        <v>3934546</v>
      </c>
      <c r="F36" s="10">
        <f t="shared" si="7"/>
        <v>1.0039952001254977</v>
      </c>
      <c r="H36">
        <f t="shared" si="8"/>
        <v>199755.00860255453</v>
      </c>
      <c r="I36">
        <f t="shared" si="0"/>
        <v>3.774411143929362</v>
      </c>
      <c r="J36">
        <f t="shared" si="10"/>
        <v>0.032890685834174475</v>
      </c>
      <c r="K36">
        <f t="shared" si="12"/>
        <v>1.0053951349786316</v>
      </c>
      <c r="M36">
        <f t="shared" si="1"/>
        <v>156.0171342395912</v>
      </c>
      <c r="N36">
        <f t="shared" si="2"/>
        <v>164.35472842609713</v>
      </c>
      <c r="O36">
        <f t="shared" si="3"/>
        <v>115.48356935645849</v>
      </c>
      <c r="P36">
        <f t="shared" si="13"/>
        <v>82.19963607268107</v>
      </c>
      <c r="R36" s="3">
        <f t="shared" si="4"/>
        <v>43058.70836538816</v>
      </c>
      <c r="S36" s="10">
        <f t="shared" si="5"/>
        <v>0.07948259703570186</v>
      </c>
      <c r="T36">
        <f t="shared" si="9"/>
        <v>0.9830969171825227</v>
      </c>
      <c r="U36">
        <f t="shared" si="11"/>
        <v>0.2506638818727834</v>
      </c>
    </row>
    <row r="37" spans="1:21" ht="12.75">
      <c r="A37" s="6">
        <f t="shared" si="6"/>
        <v>1993</v>
      </c>
      <c r="B37" s="7">
        <v>52315.677759800004</v>
      </c>
      <c r="C37" s="8">
        <v>8457.121910168418</v>
      </c>
      <c r="D37" s="3">
        <v>3396.37425</v>
      </c>
      <c r="E37" s="3">
        <v>3650161</v>
      </c>
      <c r="F37" s="10">
        <f t="shared" si="7"/>
        <v>1.0031693379457498</v>
      </c>
      <c r="H37">
        <f t="shared" si="8"/>
        <v>199632.03932243865</v>
      </c>
      <c r="I37">
        <f t="shared" si="0"/>
        <v>3.8159123205670924</v>
      </c>
      <c r="J37">
        <f t="shared" si="10"/>
        <v>0.034272388221728935</v>
      </c>
      <c r="K37">
        <f t="shared" si="12"/>
        <v>1.0420089260078251</v>
      </c>
      <c r="M37">
        <f t="shared" si="1"/>
        <v>153.73807235540278</v>
      </c>
      <c r="N37">
        <f t="shared" si="2"/>
        <v>174.30619818491655</v>
      </c>
      <c r="O37">
        <f t="shared" si="3"/>
        <v>116.02606460902885</v>
      </c>
      <c r="P37">
        <f t="shared" si="13"/>
        <v>76.01740478303388</v>
      </c>
      <c r="R37" s="3">
        <f t="shared" si="4"/>
        <v>43858.555849631586</v>
      </c>
      <c r="S37" s="10">
        <f t="shared" si="5"/>
        <v>0.07861815859422479</v>
      </c>
      <c r="T37">
        <f t="shared" si="9"/>
        <v>0.9902369835803156</v>
      </c>
      <c r="U37">
        <f t="shared" si="11"/>
        <v>0.2378103815634923</v>
      </c>
    </row>
    <row r="38" spans="1:21" ht="12.75">
      <c r="A38" s="6">
        <f t="shared" si="6"/>
        <v>1994</v>
      </c>
      <c r="B38" s="7">
        <v>54384.5863234</v>
      </c>
      <c r="C38" s="8">
        <v>9424.72909917798</v>
      </c>
      <c r="D38" s="3">
        <v>3406.3825</v>
      </c>
      <c r="E38" s="3">
        <v>3696160</v>
      </c>
      <c r="F38" s="10">
        <f t="shared" si="7"/>
        <v>1.002946745341742</v>
      </c>
      <c r="H38">
        <f t="shared" si="8"/>
        <v>198107.55926648513</v>
      </c>
      <c r="I38">
        <f t="shared" si="0"/>
        <v>3.6427152003773835</v>
      </c>
      <c r="J38">
        <f t="shared" si="10"/>
        <v>0.035398102400577953</v>
      </c>
      <c r="K38">
        <f t="shared" si="12"/>
        <v>1.0328460967343767</v>
      </c>
      <c r="M38">
        <f t="shared" si="1"/>
        <v>159.34833550203157</v>
      </c>
      <c r="N38">
        <f t="shared" si="2"/>
        <v>182.5423787740077</v>
      </c>
      <c r="O38">
        <f t="shared" si="3"/>
        <v>113.73913421278357</v>
      </c>
      <c r="P38">
        <f t="shared" si="13"/>
        <v>76.74920889426498</v>
      </c>
      <c r="R38" s="3">
        <f t="shared" si="4"/>
        <v>44959.85722422202</v>
      </c>
      <c r="S38" s="10">
        <f t="shared" si="5"/>
        <v>0.0823561501511071</v>
      </c>
      <c r="T38">
        <f t="shared" si="9"/>
        <v>0.9929812469327218</v>
      </c>
      <c r="U38">
        <f t="shared" si="11"/>
        <v>0.23746750971296</v>
      </c>
    </row>
    <row r="39" spans="1:21" ht="12.75">
      <c r="A39" s="6">
        <f t="shared" si="6"/>
        <v>1995</v>
      </c>
      <c r="B39" s="7">
        <v>56456.6</v>
      </c>
      <c r="C39" s="8">
        <v>9879</v>
      </c>
      <c r="D39" s="3">
        <v>3413.15475</v>
      </c>
      <c r="E39" s="3">
        <v>3770816</v>
      </c>
      <c r="F39" s="10">
        <f t="shared" si="7"/>
        <v>1.0019881061507332</v>
      </c>
      <c r="H39">
        <f t="shared" si="8"/>
        <v>197626.91040233886</v>
      </c>
      <c r="I39">
        <f t="shared" si="0"/>
        <v>3.5005103106162765</v>
      </c>
      <c r="J39">
        <f t="shared" si="10"/>
        <v>0.0362623676560667</v>
      </c>
      <c r="K39">
        <f t="shared" si="12"/>
        <v>1.024415581539044</v>
      </c>
      <c r="M39">
        <f t="shared" si="1"/>
        <v>165.09117385281266</v>
      </c>
      <c r="N39">
        <f t="shared" si="2"/>
        <v>188.94250578262975</v>
      </c>
      <c r="O39">
        <f t="shared" si="3"/>
        <v>111.81453579871572</v>
      </c>
      <c r="P39">
        <f t="shared" si="13"/>
        <v>78.14405068833582</v>
      </c>
      <c r="R39" s="3">
        <f t="shared" si="4"/>
        <v>46577.6</v>
      </c>
      <c r="S39" s="10">
        <f t="shared" si="5"/>
        <v>0.08570179013333173</v>
      </c>
      <c r="T39">
        <f t="shared" si="9"/>
        <v>1.0002704904431858</v>
      </c>
      <c r="U39">
        <f t="shared" si="11"/>
        <v>0.24124949980693608</v>
      </c>
    </row>
    <row r="40" spans="1:21" ht="12.75">
      <c r="A40" s="6">
        <f t="shared" si="6"/>
        <v>1996</v>
      </c>
      <c r="B40" s="7">
        <v>58719.945094</v>
      </c>
      <c r="C40" s="8">
        <v>9763.287739584433</v>
      </c>
      <c r="D40" s="3">
        <v>3425.484</v>
      </c>
      <c r="E40" s="3">
        <v>3860662</v>
      </c>
      <c r="F40" s="10">
        <f t="shared" si="7"/>
        <v>1.0036122739527118</v>
      </c>
      <c r="H40">
        <f t="shared" si="8"/>
        <v>197624.56488222192</v>
      </c>
      <c r="I40">
        <f t="shared" si="0"/>
        <v>3.3655441020229286</v>
      </c>
      <c r="J40">
        <f t="shared" si="10"/>
        <v>0.03709967594210889</v>
      </c>
      <c r="K40">
        <f t="shared" si="12"/>
        <v>1.0230902817483873</v>
      </c>
      <c r="M40">
        <f t="shared" si="1"/>
        <v>171.0916491049835</v>
      </c>
      <c r="N40">
        <f t="shared" si="2"/>
        <v>195.20568872521537</v>
      </c>
      <c r="O40">
        <f t="shared" si="3"/>
        <v>109.94612999155197</v>
      </c>
      <c r="P40">
        <f t="shared" si="13"/>
        <v>79.71800018002891</v>
      </c>
      <c r="R40" s="3">
        <f t="shared" si="4"/>
        <v>48956.65735441557</v>
      </c>
      <c r="S40" s="10">
        <f t="shared" si="5"/>
        <v>0.08913863283493413</v>
      </c>
      <c r="T40">
        <f t="shared" si="9"/>
        <v>1.0114889889438967</v>
      </c>
      <c r="U40">
        <f t="shared" si="11"/>
        <v>0.24788152812505962</v>
      </c>
    </row>
    <row r="41" spans="1:21" ht="12.75">
      <c r="A41" s="6">
        <f t="shared" si="6"/>
        <v>1997</v>
      </c>
      <c r="B41" s="7">
        <v>62414.464998</v>
      </c>
      <c r="C41" s="8">
        <v>11537.403204716744</v>
      </c>
      <c r="D41" s="3">
        <v>3436.37525</v>
      </c>
      <c r="E41" s="3">
        <v>3905320</v>
      </c>
      <c r="F41" s="10">
        <f t="shared" si="7"/>
        <v>1.003179477703005</v>
      </c>
      <c r="H41">
        <f t="shared" si="8"/>
        <v>197506.62437769523</v>
      </c>
      <c r="I41">
        <f t="shared" si="0"/>
        <v>3.164436711650482</v>
      </c>
      <c r="J41">
        <f t="shared" si="10"/>
        <v>0.039124708458085584</v>
      </c>
      <c r="K41">
        <f t="shared" si="12"/>
        <v>1.0545835634558263</v>
      </c>
      <c r="M41">
        <f t="shared" si="1"/>
        <v>181.27995496871702</v>
      </c>
      <c r="N41">
        <f t="shared" si="2"/>
        <v>210.60337391743218</v>
      </c>
      <c r="O41">
        <f t="shared" si="3"/>
        <v>107.08086217960724</v>
      </c>
      <c r="P41">
        <f t="shared" si="13"/>
        <v>80.38455296484962</v>
      </c>
      <c r="R41" s="3">
        <f t="shared" si="4"/>
        <v>50877.06179328326</v>
      </c>
      <c r="S41" s="10">
        <f t="shared" si="5"/>
        <v>0.0948036024533189</v>
      </c>
      <c r="T41">
        <f t="shared" si="9"/>
        <v>0.994662176270301</v>
      </c>
      <c r="U41">
        <f t="shared" si="11"/>
        <v>0.2456700070972713</v>
      </c>
    </row>
    <row r="42" spans="1:21" ht="12.75">
      <c r="A42" s="6">
        <f t="shared" si="6"/>
        <v>1998</v>
      </c>
      <c r="B42" s="7">
        <v>65744.275266</v>
      </c>
      <c r="C42" s="8">
        <v>12705.718140107525</v>
      </c>
      <c r="D42" s="3">
        <v>3446.1485</v>
      </c>
      <c r="E42" s="3">
        <v>3956967</v>
      </c>
      <c r="F42" s="10">
        <f t="shared" si="7"/>
        <v>1.0028440578484552</v>
      </c>
      <c r="H42">
        <f t="shared" si="8"/>
        <v>199168.6963635272</v>
      </c>
      <c r="I42">
        <f t="shared" si="0"/>
        <v>3.0294454620983307</v>
      </c>
      <c r="J42">
        <f t="shared" si="10"/>
        <v>0.04073220474980956</v>
      </c>
      <c r="K42">
        <f t="shared" si="12"/>
        <v>1.0410864733585452</v>
      </c>
      <c r="M42">
        <f t="shared" si="1"/>
        <v>190.40970018269346</v>
      </c>
      <c r="N42">
        <f t="shared" si="2"/>
        <v>223.07272508336246</v>
      </c>
      <c r="O42">
        <f t="shared" si="3"/>
        <v>105.09876150161577</v>
      </c>
      <c r="P42">
        <f t="shared" si="13"/>
        <v>81.21663622619793</v>
      </c>
      <c r="R42" s="3">
        <f t="shared" si="4"/>
        <v>53038.557125892476</v>
      </c>
      <c r="S42" s="10">
        <f t="shared" si="5"/>
        <v>0.0990280246841633</v>
      </c>
      <c r="T42">
        <f t="shared" si="9"/>
        <v>0.9937624624438279</v>
      </c>
      <c r="U42">
        <f t="shared" si="11"/>
        <v>0.2461945865640684</v>
      </c>
    </row>
    <row r="43" spans="1:21" ht="12.75">
      <c r="A43" s="6">
        <f t="shared" si="6"/>
        <v>1999</v>
      </c>
      <c r="B43" s="7">
        <v>68385.315014</v>
      </c>
      <c r="C43" s="8">
        <v>13100.365869098045</v>
      </c>
      <c r="D43" s="3">
        <v>3455.9495456883674</v>
      </c>
      <c r="E43" s="3">
        <v>4089505</v>
      </c>
      <c r="F43" s="10">
        <f t="shared" si="7"/>
        <v>1.0028440578484554</v>
      </c>
      <c r="H43">
        <f t="shared" si="8"/>
        <v>201915.97968545835</v>
      </c>
      <c r="I43">
        <f t="shared" si="0"/>
        <v>2.9526219136977234</v>
      </c>
      <c r="J43">
        <f t="shared" si="10"/>
        <v>0.0412327332303964</v>
      </c>
      <c r="K43">
        <f t="shared" si="12"/>
        <v>1.012288273705321</v>
      </c>
      <c r="M43">
        <f t="shared" si="1"/>
        <v>197.4970319171844</v>
      </c>
      <c r="N43">
        <f t="shared" si="2"/>
        <v>226.99898217501791</v>
      </c>
      <c r="O43">
        <f t="shared" si="3"/>
        <v>103.94814785682196</v>
      </c>
      <c r="P43">
        <f t="shared" si="13"/>
        <v>83.6989303434868</v>
      </c>
      <c r="R43" s="3">
        <f t="shared" si="4"/>
        <v>55284.94914490196</v>
      </c>
      <c r="S43" s="10">
        <f t="shared" si="5"/>
        <v>0.10160461067102705</v>
      </c>
      <c r="T43">
        <f t="shared" si="9"/>
        <v>0.991203283348141</v>
      </c>
      <c r="U43">
        <f t="shared" si="11"/>
        <v>0.25386371739844354</v>
      </c>
    </row>
    <row r="44" spans="1:21" ht="12.75">
      <c r="A44" s="6">
        <f t="shared" si="6"/>
        <v>2000</v>
      </c>
      <c r="B44" s="7">
        <v>72395.427312</v>
      </c>
      <c r="C44" s="8">
        <v>14696.821122644791</v>
      </c>
      <c r="D44" s="3">
        <v>3465.778466117648</v>
      </c>
      <c r="E44" s="3">
        <v>4054676</v>
      </c>
      <c r="F44" s="10">
        <f t="shared" si="7"/>
        <v>1.0028440578484552</v>
      </c>
      <c r="H44">
        <f t="shared" si="8"/>
        <v>204920.54657028348</v>
      </c>
      <c r="I44">
        <f t="shared" si="0"/>
        <v>2.8305730648863316</v>
      </c>
      <c r="J44">
        <f t="shared" si="10"/>
        <v>0.04371859281158771</v>
      </c>
      <c r="K44">
        <f t="shared" si="12"/>
        <v>1.0602884986377463</v>
      </c>
      <c r="M44">
        <f t="shared" si="1"/>
        <v>208.48530616259194</v>
      </c>
      <c r="N44">
        <f t="shared" si="2"/>
        <v>246.79933320362545</v>
      </c>
      <c r="O44">
        <f t="shared" si="3"/>
        <v>102.08444088833623</v>
      </c>
      <c r="P44">
        <f t="shared" si="13"/>
        <v>82.75074554149498</v>
      </c>
      <c r="R44" s="3">
        <f t="shared" si="4"/>
        <v>57698.60618935521</v>
      </c>
      <c r="S44" s="10">
        <f t="shared" si="5"/>
        <v>0.10598560543147371</v>
      </c>
      <c r="T44">
        <f t="shared" si="9"/>
        <v>0.9883264300306175</v>
      </c>
      <c r="U44">
        <f t="shared" si="11"/>
        <v>0.24841409272997095</v>
      </c>
    </row>
    <row r="46" spans="5:21" ht="12.75">
      <c r="E46" t="s">
        <v>22</v>
      </c>
      <c r="F46">
        <f>AVERAGE(F14:F44)</f>
        <v>1.0041127157214988</v>
      </c>
      <c r="J46" t="s">
        <v>22</v>
      </c>
      <c r="K46">
        <f>AVERAGE(K14:K44)</f>
        <v>1.0228789158563076</v>
      </c>
      <c r="S46" t="s">
        <v>17</v>
      </c>
      <c r="T46">
        <f>AVERAGE(T14:T24)</f>
        <v>0.9850651636304417</v>
      </c>
      <c r="U46">
        <f>AVERAGE(U14:U24)</f>
        <v>0.2632881365190409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E20" sqref="E20"/>
    </sheetView>
  </sheetViews>
  <sheetFormatPr defaultColWidth="9.140625" defaultRowHeight="12.75"/>
  <cols>
    <col min="2" max="2" width="8.00390625" style="0" customWidth="1"/>
    <col min="3" max="3" width="9.8515625" style="0" bestFit="1" customWidth="1"/>
    <col min="4" max="4" width="11.421875" style="0" bestFit="1" customWidth="1"/>
    <col min="5" max="5" width="9.00390625" style="0" customWidth="1"/>
  </cols>
  <sheetData>
    <row r="1" spans="2:5" ht="12.75">
      <c r="B1" t="s">
        <v>0</v>
      </c>
      <c r="C1" t="s">
        <v>1</v>
      </c>
      <c r="D1" t="s">
        <v>4</v>
      </c>
      <c r="E1" t="s">
        <v>2</v>
      </c>
    </row>
    <row r="2" ht="12.75">
      <c r="D2" t="s">
        <v>3</v>
      </c>
    </row>
    <row r="4" spans="1:5" ht="12.75">
      <c r="A4">
        <v>1954</v>
      </c>
      <c r="B4" s="3">
        <v>259706.34423563766</v>
      </c>
      <c r="C4" s="3">
        <v>48047.72847975834</v>
      </c>
      <c r="D4" s="3">
        <v>27662.888348814296</v>
      </c>
      <c r="E4" s="3">
        <v>38990202.41650136</v>
      </c>
    </row>
    <row r="5" spans="1:5" ht="12.75">
      <c r="A5">
        <v>1955</v>
      </c>
      <c r="B5" s="3">
        <v>274249.81548700045</v>
      </c>
      <c r="C5" s="3">
        <v>52339.386325999454</v>
      </c>
      <c r="D5" s="3">
        <v>27753.296438160014</v>
      </c>
      <c r="E5" s="3">
        <v>39117630.53099287</v>
      </c>
    </row>
    <row r="6" spans="1:5" ht="12.75">
      <c r="A6">
        <v>1956</v>
      </c>
      <c r="B6" s="3">
        <v>287754.63408118836</v>
      </c>
      <c r="C6" s="3">
        <v>60700.139626674216</v>
      </c>
      <c r="D6" s="3">
        <v>27844</v>
      </c>
      <c r="E6" s="3">
        <v>39245475.107142866</v>
      </c>
    </row>
    <row r="7" spans="1:5" ht="12.75">
      <c r="A7">
        <v>1957</v>
      </c>
      <c r="B7" s="3">
        <v>305014.9405976107</v>
      </c>
      <c r="C7" s="3">
        <v>65715.72851725835</v>
      </c>
      <c r="D7" s="3">
        <v>27935</v>
      </c>
      <c r="E7" s="3">
        <v>39980066.73705357</v>
      </c>
    </row>
    <row r="8" spans="1:5" ht="12.75">
      <c r="A8">
        <v>1958</v>
      </c>
      <c r="B8" s="3">
        <v>312845.68141743453</v>
      </c>
      <c r="C8" s="3">
        <v>68680.85017381172</v>
      </c>
      <c r="D8" s="3">
        <v>28066</v>
      </c>
      <c r="E8" s="3">
        <v>39125885.03571429</v>
      </c>
    </row>
    <row r="9" spans="1:5" ht="12.75">
      <c r="A9">
        <v>1959</v>
      </c>
      <c r="B9" s="3">
        <v>339456.19589934545</v>
      </c>
      <c r="C9" s="3">
        <v>74629.42384020267</v>
      </c>
      <c r="D9" s="3">
        <v>28189</v>
      </c>
      <c r="E9" s="3">
        <v>38601236.04910715</v>
      </c>
    </row>
    <row r="10" spans="1:5" ht="12.75">
      <c r="A10">
        <v>1960</v>
      </c>
      <c r="B10" s="3">
        <v>363747.83079720417</v>
      </c>
      <c r="C10" s="3">
        <v>85902.2617484156</v>
      </c>
      <c r="D10" s="3">
        <v>28319</v>
      </c>
      <c r="E10" s="3">
        <v>39275608.65803572</v>
      </c>
    </row>
    <row r="11" spans="1:5" ht="12.75">
      <c r="A11">
        <v>1961</v>
      </c>
      <c r="B11" s="3">
        <v>383805.4973352537</v>
      </c>
      <c r="C11" s="3">
        <v>90250.37015436927</v>
      </c>
      <c r="D11" s="3">
        <v>28552</v>
      </c>
      <c r="E11" s="3">
        <v>39541478.01785714</v>
      </c>
    </row>
    <row r="12" spans="1:5" ht="12.75">
      <c r="A12">
        <v>1962</v>
      </c>
      <c r="B12" s="3">
        <v>409456.71689109976</v>
      </c>
      <c r="C12" s="3">
        <v>99249.03881116168</v>
      </c>
      <c r="D12" s="3">
        <v>29138</v>
      </c>
      <c r="E12" s="3">
        <v>39717436.275000006</v>
      </c>
    </row>
    <row r="13" spans="1:5" ht="12.75">
      <c r="A13">
        <v>1963</v>
      </c>
      <c r="B13" s="3">
        <v>431271.9237681438</v>
      </c>
      <c r="C13" s="3">
        <v>104392.54421081854</v>
      </c>
      <c r="D13" s="3">
        <v>29736</v>
      </c>
      <c r="E13" s="3">
        <v>40145420.99151786</v>
      </c>
    </row>
    <row r="14" spans="1:5" ht="12.75">
      <c r="A14">
        <v>1964</v>
      </c>
      <c r="B14" s="3">
        <v>459399.5713448046</v>
      </c>
      <c r="C14" s="3">
        <v>119107.01754743245</v>
      </c>
      <c r="D14" s="3">
        <v>30071</v>
      </c>
      <c r="E14" s="3">
        <v>40423371.74598215</v>
      </c>
    </row>
    <row r="15" spans="1:5" ht="12.75">
      <c r="A15">
        <v>1965</v>
      </c>
      <c r="B15" s="3">
        <v>481374.66070952616</v>
      </c>
      <c r="C15" s="3">
        <v>122789.30890432416</v>
      </c>
      <c r="D15" s="3">
        <v>30368</v>
      </c>
      <c r="E15" s="3">
        <v>40120475.796428576</v>
      </c>
    </row>
    <row r="16" spans="1:5" ht="12.75">
      <c r="A16">
        <v>1966</v>
      </c>
      <c r="B16" s="3">
        <v>506466.8750712298</v>
      </c>
      <c r="C16" s="3">
        <v>133527.4539816108</v>
      </c>
      <c r="D16" s="3">
        <v>30618</v>
      </c>
      <c r="E16" s="3">
        <v>40707437.50446429</v>
      </c>
    </row>
    <row r="17" spans="1:5" ht="12.75">
      <c r="A17">
        <v>1967</v>
      </c>
      <c r="B17" s="3">
        <v>530199.5047749461</v>
      </c>
      <c r="C17" s="3">
        <v>139206.73773665342</v>
      </c>
      <c r="D17" s="3">
        <v>30840</v>
      </c>
      <c r="E17" s="3">
        <v>40392989.04910715</v>
      </c>
    </row>
    <row r="18" spans="1:5" ht="12.75">
      <c r="A18">
        <v>1968</v>
      </c>
      <c r="B18" s="3">
        <v>552814.1240903778</v>
      </c>
      <c r="C18" s="3">
        <v>142400.8953174948</v>
      </c>
      <c r="D18" s="3">
        <v>31064</v>
      </c>
      <c r="E18" s="3">
        <v>40226795.56607143</v>
      </c>
    </row>
    <row r="19" spans="1:5" ht="12.75">
      <c r="A19">
        <v>1969</v>
      </c>
      <c r="B19" s="3">
        <v>591409.9900208117</v>
      </c>
      <c r="C19" s="3">
        <v>158089.58767461882</v>
      </c>
      <c r="D19" s="3">
        <v>31327</v>
      </c>
      <c r="E19" s="3">
        <v>40914893.05892857</v>
      </c>
    </row>
    <row r="20" spans="1:5" ht="12.75">
      <c r="A20">
        <v>1970</v>
      </c>
      <c r="B20" s="3">
        <v>634084.8</v>
      </c>
      <c r="C20" s="3">
        <v>174562.00311631552</v>
      </c>
      <c r="D20" s="3">
        <v>31631</v>
      </c>
      <c r="E20" s="3">
        <v>40936171</v>
      </c>
    </row>
    <row r="21" spans="1:5" ht="12.75">
      <c r="A21">
        <v>1971</v>
      </c>
      <c r="B21" s="3">
        <v>664414.5</v>
      </c>
      <c r="C21" s="3">
        <v>178338.6514145668</v>
      </c>
      <c r="D21" s="3">
        <v>31936</v>
      </c>
      <c r="E21" s="3">
        <v>40896273.6</v>
      </c>
    </row>
    <row r="22" spans="1:5" ht="12.75">
      <c r="A22">
        <v>1972</v>
      </c>
      <c r="B22" s="3">
        <v>693854</v>
      </c>
      <c r="C22" s="3">
        <v>187594.38725256428</v>
      </c>
      <c r="D22" s="3">
        <v>32222</v>
      </c>
      <c r="E22" s="3">
        <v>40772532.6</v>
      </c>
    </row>
    <row r="23" spans="1:5" ht="12.75">
      <c r="A23">
        <v>1973</v>
      </c>
      <c r="B23" s="3">
        <v>731599</v>
      </c>
      <c r="C23" s="3">
        <v>203964.23838508432</v>
      </c>
      <c r="D23" s="3">
        <v>32503</v>
      </c>
      <c r="E23" s="3">
        <v>40728886.800000004</v>
      </c>
    </row>
    <row r="24" spans="1:5" ht="12.75">
      <c r="A24">
        <v>1974</v>
      </c>
      <c r="B24" s="3">
        <v>754348.9</v>
      </c>
      <c r="C24" s="3">
        <v>217334.54896899726</v>
      </c>
      <c r="D24" s="3">
        <v>32769</v>
      </c>
      <c r="E24" s="3">
        <v>40770039.9</v>
      </c>
    </row>
    <row r="25" spans="1:5" ht="12.75">
      <c r="A25">
        <v>1975</v>
      </c>
      <c r="B25" s="3">
        <v>752248.8</v>
      </c>
      <c r="C25" s="3">
        <v>181041.79689383184</v>
      </c>
      <c r="D25" s="3">
        <v>32987</v>
      </c>
      <c r="E25" s="3">
        <v>39932768</v>
      </c>
    </row>
    <row r="26" spans="1:5" ht="12.75">
      <c r="A26">
        <v>1976</v>
      </c>
      <c r="B26" s="3">
        <v>784172.6</v>
      </c>
      <c r="C26" s="3">
        <v>204070.9557572831</v>
      </c>
      <c r="D26" s="3">
        <v>33214</v>
      </c>
      <c r="E26" s="3">
        <v>40259315.199999996</v>
      </c>
    </row>
    <row r="27" spans="1:5" ht="12.75">
      <c r="A27">
        <v>1977</v>
      </c>
      <c r="B27" s="3">
        <v>809403.4</v>
      </c>
      <c r="C27" s="3">
        <v>202817.21259808703</v>
      </c>
      <c r="D27" s="3">
        <v>33464</v>
      </c>
      <c r="E27" s="3">
        <v>40177506.6</v>
      </c>
    </row>
    <row r="28" spans="1:5" ht="12.75">
      <c r="A28">
        <v>1978</v>
      </c>
      <c r="B28" s="3">
        <v>836519.7</v>
      </c>
      <c r="C28" s="3">
        <v>198731.5220926829</v>
      </c>
      <c r="D28" s="3">
        <v>33702</v>
      </c>
      <c r="E28" s="3">
        <v>39922860.8</v>
      </c>
    </row>
    <row r="29" spans="1:5" ht="12.75">
      <c r="A29">
        <v>1979</v>
      </c>
      <c r="B29" s="3">
        <v>864223.7</v>
      </c>
      <c r="C29" s="3">
        <v>210174.82894602112</v>
      </c>
      <c r="D29" s="3">
        <v>33963</v>
      </c>
      <c r="E29" s="3">
        <v>39680407.800000004</v>
      </c>
    </row>
    <row r="30" spans="1:5" ht="12.75">
      <c r="A30">
        <v>1980</v>
      </c>
      <c r="B30" s="3">
        <v>878144</v>
      </c>
      <c r="C30" s="3">
        <v>220418.77271088614</v>
      </c>
      <c r="D30" s="3">
        <v>34320</v>
      </c>
      <c r="E30" s="3">
        <v>39500534</v>
      </c>
    </row>
    <row r="31" spans="1:5" ht="12.75">
      <c r="A31">
        <v>1981</v>
      </c>
      <c r="B31" s="3">
        <v>888842.4</v>
      </c>
      <c r="C31" s="3">
        <v>204573.86664830535</v>
      </c>
      <c r="D31" s="3">
        <v>34796</v>
      </c>
      <c r="E31" s="3">
        <v>38565375.09</v>
      </c>
    </row>
    <row r="32" spans="1:5" ht="12.75">
      <c r="A32">
        <v>1982</v>
      </c>
      <c r="B32" s="3">
        <v>912237.4</v>
      </c>
      <c r="C32" s="3">
        <v>209155.6276485984</v>
      </c>
      <c r="D32" s="3">
        <v>35285</v>
      </c>
      <c r="E32" s="3">
        <v>37748682.18000001</v>
      </c>
    </row>
    <row r="33" spans="1:5" ht="12.75">
      <c r="A33">
        <v>1983</v>
      </c>
      <c r="B33" s="3">
        <v>925863.7</v>
      </c>
      <c r="C33" s="3">
        <v>195583.28076595662</v>
      </c>
      <c r="D33" s="3">
        <v>35728</v>
      </c>
      <c r="E33" s="3">
        <v>37583957.620000005</v>
      </c>
    </row>
    <row r="34" spans="1:5" ht="12.75">
      <c r="A34">
        <v>1984</v>
      </c>
      <c r="B34" s="3">
        <v>941105.8</v>
      </c>
      <c r="C34" s="3">
        <v>192388.34053437877</v>
      </c>
      <c r="D34" s="3">
        <v>36130</v>
      </c>
      <c r="E34" s="3">
        <v>36999072.32</v>
      </c>
    </row>
    <row r="35" spans="1:5" ht="12.75">
      <c r="A35">
        <v>1985</v>
      </c>
      <c r="B35" s="3">
        <v>954752.3</v>
      </c>
      <c r="C35" s="3">
        <v>192482.53915729158</v>
      </c>
      <c r="D35" s="3">
        <v>36405</v>
      </c>
      <c r="E35" s="3">
        <v>36574212.07</v>
      </c>
    </row>
    <row r="36" spans="1:5" ht="12.75">
      <c r="A36">
        <v>1986</v>
      </c>
      <c r="B36" s="3">
        <v>977733.5</v>
      </c>
      <c r="C36" s="3">
        <v>201209.7555313219</v>
      </c>
      <c r="D36" s="3">
        <v>36589</v>
      </c>
      <c r="E36" s="3">
        <v>36517021.97</v>
      </c>
    </row>
    <row r="37" spans="1:5" ht="12.75">
      <c r="A37">
        <v>1987</v>
      </c>
      <c r="B37" s="3">
        <v>1002506.3</v>
      </c>
      <c r="C37" s="3">
        <v>212493.98513118215</v>
      </c>
      <c r="D37" s="3">
        <v>36805</v>
      </c>
      <c r="E37" s="3">
        <v>36556330.16</v>
      </c>
    </row>
    <row r="38" spans="1:5" ht="12.75">
      <c r="A38">
        <v>1988</v>
      </c>
      <c r="B38" s="3">
        <v>1048767.1</v>
      </c>
      <c r="C38" s="3">
        <v>236783.31642651092</v>
      </c>
      <c r="D38" s="3">
        <v>37027</v>
      </c>
      <c r="E38" s="3">
        <v>36949409.64</v>
      </c>
    </row>
    <row r="39" spans="1:5" ht="12.75">
      <c r="A39">
        <v>1989</v>
      </c>
      <c r="B39" s="3">
        <v>1092545.6</v>
      </c>
      <c r="C39" s="3">
        <v>255103.0159471326</v>
      </c>
      <c r="D39" s="3">
        <v>37227</v>
      </c>
      <c r="E39" s="3">
        <v>37069274.699999996</v>
      </c>
    </row>
    <row r="40" spans="1:5" ht="12.75">
      <c r="A40">
        <v>1990</v>
      </c>
      <c r="B40" s="3">
        <v>1121041.6</v>
      </c>
      <c r="C40" s="3">
        <v>261934.19175564355</v>
      </c>
      <c r="D40" s="3">
        <v>37296.7</v>
      </c>
      <c r="E40" s="3">
        <v>37502052.5</v>
      </c>
    </row>
    <row r="41" spans="1:5" ht="12.75">
      <c r="A41">
        <v>1991</v>
      </c>
      <c r="B41" s="3">
        <v>1132208.2</v>
      </c>
      <c r="C41" s="3">
        <v>254200.31083629988</v>
      </c>
      <c r="D41" s="3">
        <v>37438.7</v>
      </c>
      <c r="E41" s="3">
        <v>37277016</v>
      </c>
    </row>
    <row r="42" spans="1:5" ht="12.75">
      <c r="A42">
        <v>1992</v>
      </c>
      <c r="B42" s="3">
        <v>1149098.3</v>
      </c>
      <c r="C42" s="3">
        <v>239753.8817596626</v>
      </c>
      <c r="D42" s="3">
        <v>37527</v>
      </c>
      <c r="E42" s="3">
        <v>37106107.2</v>
      </c>
    </row>
    <row r="43" spans="1:5" ht="12.75">
      <c r="A43">
        <v>1993</v>
      </c>
      <c r="B43" s="3">
        <v>1138903.7</v>
      </c>
      <c r="C43" s="3">
        <v>207711.2396110929</v>
      </c>
      <c r="D43" s="3">
        <v>37617.4</v>
      </c>
      <c r="E43" s="3">
        <v>36558090.69</v>
      </c>
    </row>
    <row r="44" spans="1:5" ht="12.75">
      <c r="A44">
        <v>1994</v>
      </c>
      <c r="B44" s="3">
        <v>1162433.8</v>
      </c>
      <c r="C44" s="3">
        <v>220457.0776548514</v>
      </c>
      <c r="D44" s="3">
        <v>37695.4</v>
      </c>
      <c r="E44" s="3">
        <v>36444383.19</v>
      </c>
    </row>
    <row r="45" spans="1:5" ht="12.75">
      <c r="A45">
        <v>1995</v>
      </c>
      <c r="B45" s="3">
        <v>1181849</v>
      </c>
      <c r="C45" s="3">
        <v>227422.2</v>
      </c>
      <c r="D45" s="3">
        <v>37783.7</v>
      </c>
      <c r="E45" s="3">
        <v>36172340.7</v>
      </c>
    </row>
    <row r="46" spans="1:5" ht="12.75">
      <c r="A46">
        <v>1996</v>
      </c>
      <c r="B46" s="3">
        <v>1194884</v>
      </c>
      <c r="C46" s="3">
        <v>218748.3735306201</v>
      </c>
      <c r="D46" s="3">
        <v>37883.9</v>
      </c>
      <c r="E46" s="3">
        <v>36110549.7</v>
      </c>
    </row>
    <row r="47" spans="1:5" ht="12.75">
      <c r="A47">
        <v>1997</v>
      </c>
      <c r="B47" s="3">
        <v>1217639.6</v>
      </c>
      <c r="C47" s="3">
        <v>217297.19037097486</v>
      </c>
      <c r="D47" s="3">
        <v>37988.3</v>
      </c>
      <c r="E47" s="3">
        <v>36196085.42</v>
      </c>
    </row>
    <row r="48" spans="1:5" ht="12.75">
      <c r="A48">
        <v>1998</v>
      </c>
      <c r="B48" s="3">
        <v>1259055.4</v>
      </c>
      <c r="C48" s="3">
        <v>240165.60985231848</v>
      </c>
      <c r="D48" s="3">
        <v>38085.4</v>
      </c>
      <c r="E48" s="3">
        <v>36778067.4</v>
      </c>
    </row>
    <row r="49" spans="1:5" ht="12.75">
      <c r="A49">
        <v>1999</v>
      </c>
      <c r="B49" s="3">
        <v>1299509.8</v>
      </c>
      <c r="C49" s="3">
        <v>255395.44580170346</v>
      </c>
      <c r="D49" s="3">
        <v>38195</v>
      </c>
      <c r="E49" s="3">
        <v>37307868</v>
      </c>
    </row>
    <row r="50" spans="1:5" ht="12.75">
      <c r="A50">
        <v>2000</v>
      </c>
      <c r="B50" s="3">
        <v>1348655.4</v>
      </c>
      <c r="C50" s="3">
        <v>282106.66238904296</v>
      </c>
      <c r="D50" s="3">
        <v>38338.5</v>
      </c>
      <c r="E50" s="3">
        <v>37769625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1">
      <selection activeCell="H2" sqref="H2"/>
    </sheetView>
  </sheetViews>
  <sheetFormatPr defaultColWidth="9.140625" defaultRowHeight="12.75"/>
  <cols>
    <col min="2" max="2" width="8.7109375" style="3" customWidth="1"/>
    <col min="3" max="3" width="9.8515625" style="3" bestFit="1" customWidth="1"/>
    <col min="4" max="4" width="11.421875" style="3" bestFit="1" customWidth="1"/>
    <col min="5" max="5" width="9.00390625" style="0" customWidth="1"/>
  </cols>
  <sheetData>
    <row r="1" spans="2:5" ht="12.75">
      <c r="B1" s="3" t="s">
        <v>0</v>
      </c>
      <c r="C1" s="3" t="s">
        <v>1</v>
      </c>
      <c r="D1" s="3" t="s">
        <v>4</v>
      </c>
      <c r="E1" t="s">
        <v>2</v>
      </c>
    </row>
    <row r="2" ht="12.75">
      <c r="D2" s="3" t="s">
        <v>3</v>
      </c>
    </row>
    <row r="4" spans="1:5" ht="12.75">
      <c r="A4">
        <v>1948</v>
      </c>
      <c r="B4" s="3">
        <v>9179.349962044329</v>
      </c>
      <c r="C4" s="3">
        <v>1345.945742235239</v>
      </c>
      <c r="E4" s="3"/>
    </row>
    <row r="5" spans="1:5" ht="12.75">
      <c r="A5">
        <f>A4+1</f>
        <v>1949</v>
      </c>
      <c r="B5" s="3">
        <v>9651.72056423009</v>
      </c>
      <c r="C5" s="3">
        <v>1582.249272824605</v>
      </c>
      <c r="E5" s="3"/>
    </row>
    <row r="6" spans="1:5" ht="12.75">
      <c r="A6">
        <f aca="true" t="shared" si="0" ref="A6:A59">A5+1</f>
        <v>1950</v>
      </c>
      <c r="B6" s="3">
        <v>9756.71167343342</v>
      </c>
      <c r="C6" s="3">
        <v>1809.7126491045856</v>
      </c>
      <c r="E6" s="3"/>
    </row>
    <row r="7" spans="1:5" ht="12.75">
      <c r="A7">
        <f t="shared" si="0"/>
        <v>1951</v>
      </c>
      <c r="B7" s="3">
        <v>9966.642258563177</v>
      </c>
      <c r="C7" s="3">
        <v>2262.83459441868</v>
      </c>
      <c r="E7" s="3"/>
    </row>
    <row r="8" spans="1:5" ht="12.75">
      <c r="A8">
        <f t="shared" si="0"/>
        <v>1952</v>
      </c>
      <c r="B8" s="3">
        <v>10275.732145915397</v>
      </c>
      <c r="C8" s="3">
        <v>1781.1269052920022</v>
      </c>
      <c r="E8" s="3"/>
    </row>
    <row r="9" spans="1:5" ht="12.75">
      <c r="A9">
        <f t="shared" si="0"/>
        <v>1953</v>
      </c>
      <c r="B9" s="3">
        <v>10555.661963438251</v>
      </c>
      <c r="C9" s="3">
        <v>1872.7787354487218</v>
      </c>
      <c r="E9" s="3"/>
    </row>
    <row r="10" spans="1:5" ht="12.75">
      <c r="A10">
        <f t="shared" si="0"/>
        <v>1954</v>
      </c>
      <c r="B10" s="3">
        <v>10643.140624098378</v>
      </c>
      <c r="C10" s="3">
        <v>1731.1132340400977</v>
      </c>
      <c r="E10" s="3"/>
    </row>
    <row r="11" spans="1:5" ht="12.75">
      <c r="A11">
        <f t="shared" si="0"/>
        <v>1955</v>
      </c>
      <c r="B11" s="3">
        <v>10911.41685374939</v>
      </c>
      <c r="C11" s="3">
        <v>2132.1159369395355</v>
      </c>
      <c r="E11" s="3"/>
    </row>
    <row r="12" spans="1:5" ht="12.75">
      <c r="A12">
        <f t="shared" si="0"/>
        <v>1956</v>
      </c>
      <c r="B12" s="3">
        <v>10777.286360632404</v>
      </c>
      <c r="C12" s="3">
        <v>1708.0982156473997</v>
      </c>
      <c r="E12" s="3"/>
    </row>
    <row r="13" spans="1:5" ht="12.75">
      <c r="A13">
        <f t="shared" si="0"/>
        <v>1957</v>
      </c>
      <c r="B13" s="3">
        <v>10812.27991397443</v>
      </c>
      <c r="C13" s="3">
        <v>1437.6984220767454</v>
      </c>
      <c r="E13" s="3"/>
    </row>
    <row r="14" spans="1:5" ht="12.75">
      <c r="A14">
        <f t="shared" si="0"/>
        <v>1958</v>
      </c>
      <c r="B14" s="3">
        <v>10578.995107214763</v>
      </c>
      <c r="C14" s="3">
        <v>1340.999379787787</v>
      </c>
      <c r="E14" s="3"/>
    </row>
    <row r="15" spans="1:5" ht="12.75">
      <c r="A15">
        <f t="shared" si="0"/>
        <v>1959</v>
      </c>
      <c r="B15" s="3">
        <v>11068.874615866358</v>
      </c>
      <c r="C15" s="3">
        <v>1966.181675186787</v>
      </c>
      <c r="E15" s="3"/>
    </row>
    <row r="16" spans="1:5" ht="12.75">
      <c r="A16">
        <f t="shared" si="0"/>
        <v>1960</v>
      </c>
      <c r="B16" s="3">
        <v>11640.391235209694</v>
      </c>
      <c r="C16" s="3">
        <v>1900.095558203801</v>
      </c>
      <c r="D16" s="3">
        <v>1661</v>
      </c>
      <c r="E16" s="3">
        <v>2210880.884</v>
      </c>
    </row>
    <row r="17" spans="1:5" ht="12.75">
      <c r="A17">
        <f t="shared" si="0"/>
        <v>1961</v>
      </c>
      <c r="B17" s="3">
        <v>12188.586106087303</v>
      </c>
      <c r="C17" s="3">
        <v>2150.9269598977594</v>
      </c>
      <c r="D17" s="3">
        <v>1627</v>
      </c>
      <c r="E17" s="3">
        <v>2191147.664</v>
      </c>
    </row>
    <row r="18" spans="1:5" ht="12.75">
      <c r="A18">
        <f t="shared" si="0"/>
        <v>1962</v>
      </c>
      <c r="B18" s="3">
        <v>12637.644727646735</v>
      </c>
      <c r="C18" s="3">
        <v>2472.582664104796</v>
      </c>
      <c r="D18" s="3">
        <v>1633</v>
      </c>
      <c r="E18" s="3">
        <v>2202711.78</v>
      </c>
    </row>
    <row r="19" spans="1:5" ht="12.75">
      <c r="A19">
        <f t="shared" si="0"/>
        <v>1963</v>
      </c>
      <c r="B19" s="3">
        <v>13249.980736437612</v>
      </c>
      <c r="C19" s="3">
        <v>2713.6496577786265</v>
      </c>
      <c r="D19" s="3">
        <v>1643</v>
      </c>
      <c r="E19" s="3">
        <v>2205862.694</v>
      </c>
    </row>
    <row r="20" spans="1:5" ht="12.75">
      <c r="A20">
        <f t="shared" si="0"/>
        <v>1964</v>
      </c>
      <c r="B20" s="3">
        <v>13804.007605226832</v>
      </c>
      <c r="C20" s="3">
        <v>2987.5488157816117</v>
      </c>
      <c r="D20" s="3">
        <v>1650</v>
      </c>
      <c r="E20" s="3">
        <v>2206887.548</v>
      </c>
    </row>
    <row r="21" spans="1:5" ht="12.75">
      <c r="A21">
        <f t="shared" si="0"/>
        <v>1965</v>
      </c>
      <c r="B21" s="3">
        <v>14078.118141688406</v>
      </c>
      <c r="C21" s="3">
        <v>3332.3595601285383</v>
      </c>
      <c r="D21" s="3">
        <v>1656</v>
      </c>
      <c r="E21" s="3">
        <v>2193501.323</v>
      </c>
    </row>
    <row r="22" spans="1:5" ht="12.75">
      <c r="A22">
        <f t="shared" si="0"/>
        <v>1966</v>
      </c>
      <c r="B22" s="3">
        <v>14218.08286749169</v>
      </c>
      <c r="C22" s="3">
        <v>2928.080432117101</v>
      </c>
      <c r="D22" s="3">
        <v>1661</v>
      </c>
      <c r="E22" s="3">
        <v>2177328.059</v>
      </c>
    </row>
    <row r="23" spans="1:5" ht="12.75">
      <c r="A23">
        <f t="shared" si="0"/>
        <v>1967</v>
      </c>
      <c r="B23" s="3">
        <v>14952.886218558646</v>
      </c>
      <c r="C23" s="3">
        <v>2939.108975930458</v>
      </c>
      <c r="D23" s="3">
        <v>1670</v>
      </c>
      <c r="E23" s="3">
        <v>2156775.715</v>
      </c>
    </row>
    <row r="24" spans="1:5" ht="12.75">
      <c r="A24">
        <f t="shared" si="0"/>
        <v>1968</v>
      </c>
      <c r="B24" s="3">
        <v>16165.912906631142</v>
      </c>
      <c r="C24" s="3">
        <v>3557.7993063589824</v>
      </c>
      <c r="D24" s="3">
        <v>1678</v>
      </c>
      <c r="E24" s="3">
        <v>2153782.511</v>
      </c>
    </row>
    <row r="25" spans="1:5" ht="12.75">
      <c r="A25">
        <f t="shared" si="0"/>
        <v>1969</v>
      </c>
      <c r="B25" s="3">
        <v>17145.68466486625</v>
      </c>
      <c r="C25" s="3">
        <v>4399.692379232021</v>
      </c>
      <c r="D25" s="3">
        <v>1686</v>
      </c>
      <c r="E25" s="3">
        <v>2150776.33</v>
      </c>
    </row>
    <row r="26" spans="1:5" ht="12.75">
      <c r="A26">
        <f t="shared" si="0"/>
        <v>1970</v>
      </c>
      <c r="B26" s="3">
        <v>17740.528626165145</v>
      </c>
      <c r="C26" s="3">
        <v>4344.84260616136</v>
      </c>
      <c r="D26" s="3">
        <v>1701</v>
      </c>
      <c r="E26" s="3">
        <v>2115611.295</v>
      </c>
    </row>
    <row r="27" spans="1:5" ht="12.75">
      <c r="A27">
        <f t="shared" si="0"/>
        <v>1971</v>
      </c>
      <c r="B27" s="3">
        <v>18347.079616226223</v>
      </c>
      <c r="C27" s="3">
        <v>4406.071467469331</v>
      </c>
      <c r="D27" s="3">
        <v>1717</v>
      </c>
      <c r="E27" s="3">
        <v>2130921.015</v>
      </c>
    </row>
    <row r="28" spans="1:5" ht="12.75">
      <c r="A28">
        <f t="shared" si="0"/>
        <v>1972</v>
      </c>
      <c r="B28" s="3">
        <v>19542.608650093</v>
      </c>
      <c r="C28" s="3">
        <v>4898.750425693553</v>
      </c>
      <c r="D28" s="3">
        <v>1748</v>
      </c>
      <c r="E28" s="3">
        <v>2095859.52</v>
      </c>
    </row>
    <row r="29" spans="1:5" ht="12.75">
      <c r="A29">
        <f t="shared" si="0"/>
        <v>1973</v>
      </c>
      <c r="B29" s="3">
        <v>20761.377295619495</v>
      </c>
      <c r="C29" s="3">
        <v>5736.195852289153</v>
      </c>
      <c r="D29" s="3">
        <v>1780</v>
      </c>
      <c r="E29" s="3">
        <v>2116802.362</v>
      </c>
    </row>
    <row r="30" spans="1:5" ht="12.75">
      <c r="A30">
        <f t="shared" si="0"/>
        <v>1974</v>
      </c>
      <c r="B30" s="3">
        <v>21602.686793543027</v>
      </c>
      <c r="C30" s="3">
        <v>6290.852623596114</v>
      </c>
      <c r="D30" s="3">
        <v>1813</v>
      </c>
      <c r="E30" s="3">
        <v>2137531.949</v>
      </c>
    </row>
    <row r="31" spans="1:5" ht="12.75">
      <c r="A31">
        <f t="shared" si="0"/>
        <v>1975</v>
      </c>
      <c r="B31" s="3">
        <v>22110.271480548556</v>
      </c>
      <c r="C31" s="3">
        <v>5160.229499020431</v>
      </c>
      <c r="D31" s="3">
        <v>1849</v>
      </c>
      <c r="E31" s="3">
        <v>2112016.559</v>
      </c>
    </row>
    <row r="32" spans="1:5" ht="12.75">
      <c r="A32">
        <f t="shared" si="0"/>
        <v>1976</v>
      </c>
      <c r="B32" s="3">
        <v>22420.206614755996</v>
      </c>
      <c r="C32" s="3">
        <v>5690.578983887133</v>
      </c>
      <c r="D32" s="3">
        <v>1882</v>
      </c>
      <c r="E32" s="3">
        <v>2084327.248</v>
      </c>
    </row>
    <row r="33" spans="1:5" ht="12.75">
      <c r="A33">
        <f t="shared" si="0"/>
        <v>1977</v>
      </c>
      <c r="B33" s="3">
        <v>24261.993797301955</v>
      </c>
      <c r="C33" s="3">
        <v>6772.767688112346</v>
      </c>
      <c r="D33" s="3">
        <v>1912</v>
      </c>
      <c r="E33" s="3">
        <v>2141494.516</v>
      </c>
    </row>
    <row r="34" spans="1:5" ht="12.75">
      <c r="A34">
        <f t="shared" si="0"/>
        <v>1978</v>
      </c>
      <c r="B34" s="3">
        <v>26003.46353665576</v>
      </c>
      <c r="C34" s="3">
        <v>7546.661535501251</v>
      </c>
      <c r="D34" s="3">
        <v>1941</v>
      </c>
      <c r="E34" s="3">
        <v>2156185.797</v>
      </c>
    </row>
    <row r="35" spans="1:5" ht="12.75">
      <c r="A35">
        <f t="shared" si="0"/>
        <v>1979</v>
      </c>
      <c r="B35" s="3">
        <v>26803.306993845094</v>
      </c>
      <c r="C35" s="3">
        <v>8849.797206253766</v>
      </c>
      <c r="D35" s="3">
        <v>1977</v>
      </c>
      <c r="E35" s="3">
        <v>2256793.707</v>
      </c>
    </row>
    <row r="36" spans="1:5" ht="12.75">
      <c r="A36">
        <f t="shared" si="0"/>
        <v>1980</v>
      </c>
      <c r="B36" s="3">
        <v>27629.788577955795</v>
      </c>
      <c r="C36" s="3">
        <v>7685.927727486046</v>
      </c>
      <c r="D36" s="3">
        <v>2001</v>
      </c>
      <c r="E36" s="3">
        <v>2226691.034</v>
      </c>
    </row>
    <row r="37" spans="1:5" ht="12.75">
      <c r="A37">
        <f t="shared" si="0"/>
        <v>1981</v>
      </c>
      <c r="B37" s="3">
        <v>28547.7324419759</v>
      </c>
      <c r="C37" s="3">
        <v>8097.613692054438</v>
      </c>
      <c r="D37" s="3">
        <v>2031</v>
      </c>
      <c r="E37" s="3">
        <v>2210803.807</v>
      </c>
    </row>
    <row r="38" spans="1:5" ht="12.75">
      <c r="A38">
        <f t="shared" si="0"/>
        <v>1982</v>
      </c>
      <c r="B38" s="3">
        <v>29194.05472739926</v>
      </c>
      <c r="C38" s="3">
        <v>8106.793257137622</v>
      </c>
      <c r="D38" s="3">
        <v>2056</v>
      </c>
      <c r="E38" s="3">
        <v>2192718.792</v>
      </c>
    </row>
    <row r="39" spans="1:5" ht="12.75">
      <c r="A39" s="9">
        <f t="shared" si="0"/>
        <v>1983</v>
      </c>
      <c r="B39" s="3">
        <v>29124.223129506725</v>
      </c>
      <c r="C39" s="3">
        <v>6872.973009913092</v>
      </c>
      <c r="D39" s="3">
        <v>2084</v>
      </c>
      <c r="E39" s="3">
        <v>2164285.8</v>
      </c>
    </row>
    <row r="40" spans="1:5" ht="12.75">
      <c r="A40" s="9">
        <f t="shared" si="0"/>
        <v>1984</v>
      </c>
      <c r="B40" s="3">
        <v>30387.962284860532</v>
      </c>
      <c r="C40" s="3">
        <v>6853.627154606743</v>
      </c>
      <c r="D40" s="3">
        <v>2108</v>
      </c>
      <c r="E40" s="3">
        <v>2115598</v>
      </c>
    </row>
    <row r="41" spans="1:5" ht="12.75">
      <c r="A41" s="9">
        <f t="shared" si="0"/>
        <v>1985</v>
      </c>
      <c r="B41" s="3">
        <v>31329.931077290024</v>
      </c>
      <c r="C41" s="3">
        <v>6189.618527707696</v>
      </c>
      <c r="D41" s="3">
        <v>2123</v>
      </c>
      <c r="E41" s="3">
        <v>2109653.7</v>
      </c>
    </row>
    <row r="42" spans="1:5" ht="12.75">
      <c r="A42" s="9">
        <f t="shared" si="0"/>
        <v>1986</v>
      </c>
      <c r="B42" s="3">
        <v>32483.98717325178</v>
      </c>
      <c r="C42" s="3">
        <v>5892.39050688737</v>
      </c>
      <c r="D42" s="3">
        <v>2131</v>
      </c>
      <c r="E42" s="3">
        <v>2129913.1</v>
      </c>
    </row>
    <row r="43" spans="1:5" ht="12.75">
      <c r="A43" s="9">
        <f t="shared" si="0"/>
        <v>1987</v>
      </c>
      <c r="B43" s="3">
        <v>33998.735230917155</v>
      </c>
      <c r="C43" s="3">
        <v>5615.6392568836345</v>
      </c>
      <c r="D43" s="3">
        <v>2142</v>
      </c>
      <c r="E43" s="3">
        <v>2128176.6</v>
      </c>
    </row>
    <row r="44" spans="1:5" ht="12.75">
      <c r="A44" s="9">
        <f t="shared" si="0"/>
        <v>1988</v>
      </c>
      <c r="B44" s="3">
        <v>35449.18476861597</v>
      </c>
      <c r="C44" s="3">
        <v>5494.171122911208</v>
      </c>
      <c r="D44" s="3">
        <v>2149</v>
      </c>
      <c r="E44" s="3">
        <v>2124493</v>
      </c>
    </row>
    <row r="45" spans="1:5" ht="12.75">
      <c r="A45" s="9">
        <f t="shared" si="0"/>
        <v>1989</v>
      </c>
      <c r="B45" s="3">
        <v>37617.174434884015</v>
      </c>
      <c r="C45" s="3">
        <v>6742.617307629695</v>
      </c>
      <c r="D45" s="3">
        <v>2142</v>
      </c>
      <c r="E45" s="3">
        <v>2132009</v>
      </c>
    </row>
    <row r="46" spans="1:5" ht="12.75">
      <c r="A46" s="9">
        <f t="shared" si="0"/>
        <v>1990</v>
      </c>
      <c r="B46" s="3">
        <v>40557.63557975947</v>
      </c>
      <c r="C46" s="3">
        <v>8529.044701611074</v>
      </c>
      <c r="D46" s="3">
        <v>2147</v>
      </c>
      <c r="E46" s="3">
        <v>2215995.6</v>
      </c>
    </row>
    <row r="47" spans="1:5" ht="12.75">
      <c r="A47" s="9">
        <f t="shared" si="0"/>
        <v>1991</v>
      </c>
      <c r="B47" s="3">
        <v>41339.58360904665</v>
      </c>
      <c r="C47" s="3">
        <v>7944.583365258033</v>
      </c>
      <c r="D47" s="3">
        <v>2178</v>
      </c>
      <c r="E47" s="3">
        <v>2175215.6</v>
      </c>
    </row>
    <row r="48" spans="1:5" ht="12.75">
      <c r="A48" s="9">
        <f t="shared" si="0"/>
        <v>1992</v>
      </c>
      <c r="B48" s="3">
        <v>42721.58545062336</v>
      </c>
      <c r="C48" s="3">
        <v>6943.256943324693</v>
      </c>
      <c r="D48" s="3">
        <v>2212</v>
      </c>
      <c r="E48" s="3">
        <v>2147095</v>
      </c>
    </row>
    <row r="49" spans="1:5" ht="12.75">
      <c r="A49" s="9">
        <f t="shared" si="0"/>
        <v>1993</v>
      </c>
      <c r="B49" s="3">
        <v>43872.487129672096</v>
      </c>
      <c r="C49" s="3">
        <v>6629.829271686309</v>
      </c>
      <c r="D49" s="3">
        <v>2238</v>
      </c>
      <c r="E49" s="3">
        <v>2156062.1</v>
      </c>
    </row>
    <row r="50" spans="1:5" ht="12.75">
      <c r="A50" s="9">
        <f t="shared" si="0"/>
        <v>1994</v>
      </c>
      <c r="B50" s="3">
        <v>46397.96286794747</v>
      </c>
      <c r="C50" s="3">
        <v>7485.066732544071</v>
      </c>
      <c r="D50" s="3">
        <v>2272</v>
      </c>
      <c r="E50" s="3">
        <v>2227104</v>
      </c>
    </row>
    <row r="51" spans="1:5" ht="12.75">
      <c r="A51" s="9">
        <f t="shared" si="0"/>
        <v>1995</v>
      </c>
      <c r="B51" s="3">
        <v>50914.040368271955</v>
      </c>
      <c r="C51" s="3">
        <v>9221.307444129683</v>
      </c>
      <c r="D51" s="3">
        <v>2312</v>
      </c>
      <c r="E51">
        <v>2335627.6</v>
      </c>
    </row>
    <row r="52" spans="1:5" ht="12.75">
      <c r="A52" s="9">
        <f t="shared" si="0"/>
        <v>1996</v>
      </c>
      <c r="B52" s="3">
        <v>54983.836434111334</v>
      </c>
      <c r="C52" s="3">
        <v>10770.368924505363</v>
      </c>
      <c r="D52" s="3">
        <v>2352.6</v>
      </c>
      <c r="E52">
        <v>2425841</v>
      </c>
    </row>
    <row r="53" spans="1:5" ht="12.75">
      <c r="A53" s="9">
        <f t="shared" si="0"/>
        <v>1997</v>
      </c>
      <c r="B53" s="3">
        <v>60940.95796044152</v>
      </c>
      <c r="C53" s="3">
        <v>13090.29333900083</v>
      </c>
      <c r="D53" s="3">
        <v>2402</v>
      </c>
      <c r="E53">
        <v>2460361.7</v>
      </c>
    </row>
    <row r="54" spans="1:5" ht="12.75">
      <c r="A54" s="9">
        <f t="shared" si="0"/>
        <v>1998</v>
      </c>
      <c r="B54" s="3">
        <v>66186.18264292432</v>
      </c>
      <c r="C54" s="3">
        <v>15470.973761289682</v>
      </c>
      <c r="D54" s="3">
        <v>2447</v>
      </c>
      <c r="E54">
        <v>2560592.4</v>
      </c>
    </row>
    <row r="55" spans="1:5" ht="12.75">
      <c r="A55" s="9">
        <f t="shared" si="0"/>
        <v>1999</v>
      </c>
      <c r="B55" s="3">
        <v>73846.7263074593</v>
      </c>
      <c r="C55" s="3">
        <v>18246.019781277853</v>
      </c>
      <c r="D55" s="3">
        <v>2489</v>
      </c>
      <c r="E55">
        <v>2692648.8</v>
      </c>
    </row>
    <row r="56" spans="1:5" ht="12.75">
      <c r="A56" s="9">
        <f t="shared" si="0"/>
        <v>2000</v>
      </c>
      <c r="B56" s="3">
        <v>81170.3</v>
      </c>
      <c r="C56" s="3">
        <v>20586.919234939694</v>
      </c>
      <c r="D56" s="3">
        <v>2537</v>
      </c>
      <c r="E56">
        <v>2818470.9</v>
      </c>
    </row>
    <row r="57" spans="1:5" ht="12.75">
      <c r="A57" s="9">
        <f t="shared" si="0"/>
        <v>2001</v>
      </c>
      <c r="B57" s="3">
        <v>86046.7383485405</v>
      </c>
      <c r="C57" s="3">
        <v>20449.43711683805</v>
      </c>
      <c r="D57" s="3">
        <v>2590</v>
      </c>
      <c r="E57">
        <v>2884560</v>
      </c>
    </row>
    <row r="58" spans="1:5" ht="12.75">
      <c r="A58" s="9">
        <f t="shared" si="0"/>
        <v>2002</v>
      </c>
      <c r="B58" s="3">
        <v>91323.53074407269</v>
      </c>
      <c r="C58" s="3">
        <v>20760.965003809342</v>
      </c>
      <c r="D58" s="3">
        <v>2654</v>
      </c>
      <c r="E58">
        <v>2915166.8</v>
      </c>
    </row>
    <row r="59" spans="1:5" ht="12.75">
      <c r="A59" s="9">
        <f t="shared" si="0"/>
        <v>2003</v>
      </c>
      <c r="B59" s="3">
        <v>94661.9820044766</v>
      </c>
      <c r="C59" s="3">
        <v>22694.458209114262</v>
      </c>
      <c r="D59" s="3">
        <v>2683.4</v>
      </c>
      <c r="E59">
        <v>2868397.9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F6" sqref="F6"/>
    </sheetView>
  </sheetViews>
  <sheetFormatPr defaultColWidth="9.140625" defaultRowHeight="12.75"/>
  <cols>
    <col min="2" max="3" width="12.00390625" style="0" bestFit="1" customWidth="1"/>
    <col min="4" max="4" width="11.421875" style="0" customWidth="1"/>
    <col min="5" max="5" width="12.00390625" style="0" bestFit="1" customWidth="1"/>
  </cols>
  <sheetData>
    <row r="1" spans="2:5" ht="12.75">
      <c r="B1" s="3" t="s">
        <v>0</v>
      </c>
      <c r="C1" s="3" t="s">
        <v>1</v>
      </c>
      <c r="D1" t="s">
        <v>4</v>
      </c>
      <c r="E1" s="3" t="s">
        <v>2</v>
      </c>
    </row>
    <row r="2" spans="2:5" ht="12.75">
      <c r="B2" s="3"/>
      <c r="C2" s="3"/>
      <c r="D2" t="s">
        <v>3</v>
      </c>
      <c r="E2" s="3"/>
    </row>
    <row r="3" spans="2:5" ht="12.75">
      <c r="B3" s="3"/>
      <c r="C3" s="3"/>
      <c r="E3" s="3"/>
    </row>
    <row r="4" spans="1:5" ht="12.75">
      <c r="A4">
        <v>1948</v>
      </c>
      <c r="B4" s="3">
        <v>181.31032953600004</v>
      </c>
      <c r="C4" s="3">
        <v>19.42137266642336</v>
      </c>
      <c r="D4" s="3"/>
      <c r="E4" s="3"/>
    </row>
    <row r="5" spans="1:5" ht="12.75">
      <c r="A5">
        <v>1949</v>
      </c>
      <c r="B5" s="3">
        <v>191.14521937</v>
      </c>
      <c r="C5" s="3">
        <v>19.42137266642336</v>
      </c>
      <c r="D5" s="3"/>
      <c r="E5" s="3"/>
    </row>
    <row r="6" spans="1:5" ht="12.75">
      <c r="A6">
        <v>1950</v>
      </c>
      <c r="B6" s="3">
        <v>210.05747805000001</v>
      </c>
      <c r="C6" s="3">
        <v>19.42137266642336</v>
      </c>
      <c r="D6" s="3"/>
      <c r="E6" s="3"/>
    </row>
    <row r="7" spans="1:5" ht="12.75">
      <c r="A7">
        <v>1951</v>
      </c>
      <c r="B7" s="3">
        <v>226.19620872</v>
      </c>
      <c r="C7" s="3">
        <v>29.448185663547168</v>
      </c>
      <c r="D7" s="3"/>
      <c r="E7" s="3"/>
    </row>
    <row r="8" spans="1:5" ht="12.75">
      <c r="A8">
        <v>1952</v>
      </c>
      <c r="B8" s="3">
        <v>235.27504991</v>
      </c>
      <c r="C8" s="3">
        <v>28.566279247082637</v>
      </c>
      <c r="D8" s="3"/>
      <c r="E8" s="3"/>
    </row>
    <row r="9" spans="1:5" ht="12.75">
      <c r="A9">
        <v>1953</v>
      </c>
      <c r="B9" s="3">
        <v>236.03146664</v>
      </c>
      <c r="C9" s="3">
        <v>32.4593358197623</v>
      </c>
      <c r="D9" s="3"/>
      <c r="E9" s="3"/>
    </row>
    <row r="10" spans="1:5" ht="12.75">
      <c r="A10">
        <v>1954</v>
      </c>
      <c r="B10" s="3">
        <v>259.48406613</v>
      </c>
      <c r="C10" s="3">
        <v>32.70505542635734</v>
      </c>
      <c r="D10" s="3"/>
      <c r="E10" s="3"/>
    </row>
    <row r="11" spans="1:5" ht="12.75">
      <c r="A11">
        <v>1955</v>
      </c>
      <c r="B11" s="3">
        <v>281.67413064</v>
      </c>
      <c r="C11" s="3">
        <v>37.045577272380946</v>
      </c>
      <c r="D11" s="3"/>
      <c r="E11" s="3"/>
    </row>
    <row r="12" spans="1:5" ht="12.75">
      <c r="A12">
        <v>1956</v>
      </c>
      <c r="B12" s="3">
        <v>300.83852823</v>
      </c>
      <c r="C12" s="3">
        <v>50.23943612588469</v>
      </c>
      <c r="D12" s="3"/>
      <c r="E12" s="3"/>
    </row>
    <row r="13" spans="1:5" ht="12.75">
      <c r="A13">
        <v>1957</v>
      </c>
      <c r="B13" s="3">
        <v>323.53471099</v>
      </c>
      <c r="C13" s="3">
        <v>56.30344321124675</v>
      </c>
      <c r="D13" s="3"/>
      <c r="E13" s="3"/>
    </row>
    <row r="14" spans="1:5" ht="12.75">
      <c r="A14">
        <v>1958</v>
      </c>
      <c r="B14" s="3">
        <v>340.93413621</v>
      </c>
      <c r="C14" s="3">
        <v>50.10618331546657</v>
      </c>
      <c r="D14" s="3"/>
      <c r="E14" s="3"/>
    </row>
    <row r="15" spans="1:5" ht="12.75">
      <c r="A15">
        <v>1959</v>
      </c>
      <c r="B15" s="3">
        <v>351.02153304</v>
      </c>
      <c r="C15" s="3">
        <v>49.96384929254903</v>
      </c>
      <c r="D15" s="3"/>
      <c r="E15" s="3"/>
    </row>
    <row r="16" spans="1:5" ht="12.75">
      <c r="A16">
        <v>1960</v>
      </c>
      <c r="B16" s="3">
        <v>379.51691073</v>
      </c>
      <c r="C16" s="3">
        <v>63.53682726140474</v>
      </c>
      <c r="D16" s="3">
        <v>18618</v>
      </c>
      <c r="E16" s="3">
        <v>27656089.869585223</v>
      </c>
    </row>
    <row r="17" spans="1:5" ht="12.75">
      <c r="A17">
        <v>1961</v>
      </c>
      <c r="B17" s="3">
        <v>398.17703050000006</v>
      </c>
      <c r="C17" s="3">
        <v>64.88098867531684</v>
      </c>
      <c r="D17" s="3">
        <v>19136</v>
      </c>
      <c r="E17" s="3">
        <v>28362223.64678544</v>
      </c>
    </row>
    <row r="18" spans="1:5" ht="12.75">
      <c r="A18">
        <v>1962</v>
      </c>
      <c r="B18" s="3">
        <v>416.83715027000005</v>
      </c>
      <c r="C18" s="3">
        <v>64.44979297834261</v>
      </c>
      <c r="D18" s="3">
        <v>19668</v>
      </c>
      <c r="E18" s="3">
        <v>29243273.486948084</v>
      </c>
    </row>
    <row r="19" spans="1:5" ht="12.75">
      <c r="A19">
        <v>1963</v>
      </c>
      <c r="B19" s="3">
        <v>450.12316725000005</v>
      </c>
      <c r="C19" s="3">
        <v>87.34422855261808</v>
      </c>
      <c r="D19" s="3">
        <v>20215</v>
      </c>
      <c r="E19" s="3">
        <v>29919064.37377236</v>
      </c>
    </row>
    <row r="20" spans="1:5" ht="12.75">
      <c r="A20">
        <v>1964</v>
      </c>
      <c r="B20" s="3">
        <v>502.82756116</v>
      </c>
      <c r="C20" s="3">
        <v>105.15318916760614</v>
      </c>
      <c r="D20" s="3">
        <v>20778</v>
      </c>
      <c r="E20" s="3">
        <v>30338257.135910343</v>
      </c>
    </row>
    <row r="21" spans="1:5" ht="12.75">
      <c r="A21">
        <v>1965</v>
      </c>
      <c r="B21" s="3">
        <v>535.35716141</v>
      </c>
      <c r="C21" s="3">
        <v>93.47505992873015</v>
      </c>
      <c r="D21" s="3">
        <v>21356</v>
      </c>
      <c r="E21" s="3">
        <v>31086023.34810734</v>
      </c>
    </row>
    <row r="22" spans="1:5" ht="12.75">
      <c r="A22">
        <v>1966</v>
      </c>
      <c r="B22" s="3">
        <v>572.42710247</v>
      </c>
      <c r="C22" s="3">
        <v>107.68430640524754</v>
      </c>
      <c r="D22" s="3">
        <v>22026</v>
      </c>
      <c r="E22" s="3">
        <v>32364659.29594971</v>
      </c>
    </row>
    <row r="23" spans="1:5" ht="12.75">
      <c r="A23">
        <v>1967</v>
      </c>
      <c r="B23" s="3">
        <v>608.48664746</v>
      </c>
      <c r="C23" s="3">
        <v>118.39962190210903</v>
      </c>
      <c r="D23" s="3">
        <v>22717</v>
      </c>
      <c r="E23" s="3">
        <v>31383818.74797772</v>
      </c>
    </row>
    <row r="24" spans="1:5" ht="12.75">
      <c r="A24">
        <v>1968</v>
      </c>
      <c r="B24" s="3">
        <v>657.9113951100001</v>
      </c>
      <c r="C24" s="3">
        <v>136.97594955696255</v>
      </c>
      <c r="D24" s="3">
        <v>23430</v>
      </c>
      <c r="E24" s="3">
        <v>33816903.005276926</v>
      </c>
    </row>
    <row r="25" spans="1:5" ht="12.75">
      <c r="A25">
        <v>1969</v>
      </c>
      <c r="B25" s="3">
        <v>699.51983655</v>
      </c>
      <c r="C25" s="3">
        <v>147.77799694521207</v>
      </c>
      <c r="D25" s="3">
        <v>24165</v>
      </c>
      <c r="E25" s="3">
        <v>34755116.069972955</v>
      </c>
    </row>
    <row r="26" spans="1:5" ht="12.75">
      <c r="A26">
        <v>1970</v>
      </c>
      <c r="B26" s="3">
        <v>747.9360285600001</v>
      </c>
      <c r="C26" s="3">
        <v>170.02372019932483</v>
      </c>
      <c r="D26" s="3">
        <v>24924</v>
      </c>
      <c r="E26" s="3">
        <v>35166196.60617888</v>
      </c>
    </row>
    <row r="27" spans="1:5" ht="12.75">
      <c r="A27">
        <v>1971</v>
      </c>
      <c r="B27" s="3">
        <v>779.0797850200001</v>
      </c>
      <c r="C27" s="3">
        <v>157.69172551312798</v>
      </c>
      <c r="D27" s="3">
        <v>25738</v>
      </c>
      <c r="E27" s="3">
        <v>35021446.126563415</v>
      </c>
    </row>
    <row r="28" spans="1:5" ht="12.75">
      <c r="A28">
        <v>1972</v>
      </c>
      <c r="B28" s="3">
        <v>845.2377222299999</v>
      </c>
      <c r="C28" s="3">
        <v>171.68189612144675</v>
      </c>
      <c r="D28" s="3">
        <v>26580</v>
      </c>
      <c r="E28" s="3">
        <v>37536948.54891398</v>
      </c>
    </row>
    <row r="29" spans="1:5" ht="12.75">
      <c r="A29">
        <v>1973</v>
      </c>
      <c r="B29" s="3">
        <v>916.27832023</v>
      </c>
      <c r="C29" s="3">
        <v>195.88118092049646</v>
      </c>
      <c r="D29" s="3">
        <v>27449</v>
      </c>
      <c r="E29" s="3">
        <v>39002710.34321358</v>
      </c>
    </row>
    <row r="30" spans="1:5" ht="12.75">
      <c r="A30">
        <v>1974</v>
      </c>
      <c r="B30" s="3">
        <v>972.3341371700001</v>
      </c>
      <c r="C30" s="3">
        <v>225.44059243488053</v>
      </c>
      <c r="D30" s="3">
        <v>28346</v>
      </c>
      <c r="E30" s="3">
        <v>40648532.18342688</v>
      </c>
    </row>
    <row r="31" spans="1:5" ht="12.75">
      <c r="A31">
        <v>1975</v>
      </c>
      <c r="B31" s="3">
        <v>1026.87712065</v>
      </c>
      <c r="C31" s="3">
        <v>243.25441109116443</v>
      </c>
      <c r="D31" s="3">
        <v>29273</v>
      </c>
      <c r="E31" s="3">
        <v>42488779.86259425</v>
      </c>
    </row>
    <row r="32" spans="1:5" ht="12.75">
      <c r="A32">
        <v>1976</v>
      </c>
      <c r="B32" s="3">
        <v>1070.30942822</v>
      </c>
      <c r="C32" s="3">
        <v>238.5751723297097</v>
      </c>
      <c r="D32" s="3">
        <v>30252</v>
      </c>
      <c r="E32" s="3">
        <v>44233181.85236883</v>
      </c>
    </row>
    <row r="33" spans="1:5" ht="12.75">
      <c r="A33">
        <v>1977</v>
      </c>
      <c r="B33" s="3">
        <v>1107.17508155</v>
      </c>
      <c r="C33" s="3">
        <v>252.89069077311416</v>
      </c>
      <c r="D33" s="3">
        <v>31265</v>
      </c>
      <c r="E33" s="3">
        <v>45897435.53379258</v>
      </c>
    </row>
    <row r="34" spans="1:5" ht="12.75">
      <c r="A34">
        <v>1978</v>
      </c>
      <c r="B34" s="3">
        <v>1198.5837183600001</v>
      </c>
      <c r="C34" s="3">
        <v>282.8522200082896</v>
      </c>
      <c r="D34" s="3">
        <v>32312</v>
      </c>
      <c r="E34" s="3">
        <v>48616861.05768799</v>
      </c>
    </row>
    <row r="35" spans="1:5" ht="12.75">
      <c r="A35">
        <v>1979</v>
      </c>
      <c r="B35" s="3">
        <v>1308.3432827</v>
      </c>
      <c r="C35" s="3">
        <v>339.5508027245216</v>
      </c>
      <c r="D35" s="3">
        <v>33393</v>
      </c>
      <c r="E35" s="3">
        <v>50550434.683866166</v>
      </c>
    </row>
    <row r="36" spans="1:5" ht="12.75">
      <c r="A36">
        <v>1980</v>
      </c>
      <c r="B36" s="3">
        <v>1417.2580896700001</v>
      </c>
      <c r="C36" s="3">
        <v>418.8362273946466</v>
      </c>
      <c r="D36" s="3">
        <v>34511</v>
      </c>
      <c r="E36" s="3">
        <v>52505241.59199262</v>
      </c>
    </row>
    <row r="37" spans="1:5" ht="12.75">
      <c r="A37">
        <v>1981</v>
      </c>
      <c r="B37" s="3">
        <v>1538.32709636</v>
      </c>
      <c r="C37" s="3">
        <v>422.88798004796024</v>
      </c>
      <c r="D37" s="3">
        <v>35674</v>
      </c>
      <c r="E37" s="3">
        <v>53884535.062999904</v>
      </c>
    </row>
    <row r="38" spans="1:5" ht="12.75">
      <c r="A38">
        <v>1982</v>
      </c>
      <c r="B38" s="3">
        <v>1529.7654160000002</v>
      </c>
      <c r="C38" s="3">
        <v>346.99423326229595</v>
      </c>
      <c r="D38" s="3">
        <v>36876</v>
      </c>
      <c r="E38" s="3">
        <v>54223104.46915327</v>
      </c>
    </row>
    <row r="39" spans="1:5" ht="12.75">
      <c r="A39">
        <v>1983</v>
      </c>
      <c r="B39" s="3">
        <v>1476.80152146</v>
      </c>
      <c r="C39" s="3">
        <v>306.7206971570858</v>
      </c>
      <c r="D39" s="3">
        <v>38119</v>
      </c>
      <c r="E39" s="3">
        <v>56176171.89367035</v>
      </c>
    </row>
    <row r="40" spans="1:5" ht="12.75">
      <c r="A40">
        <v>1984</v>
      </c>
      <c r="B40" s="3">
        <v>1527.2219417400001</v>
      </c>
      <c r="C40" s="3">
        <v>300.385160502089</v>
      </c>
      <c r="D40" s="3">
        <v>39404</v>
      </c>
      <c r="E40" s="3">
        <v>58257356.43357716</v>
      </c>
    </row>
    <row r="41" spans="1:5" ht="12.75">
      <c r="A41">
        <v>1985</v>
      </c>
      <c r="B41" s="3">
        <v>1560.8705234300003</v>
      </c>
      <c r="C41" s="3">
        <v>324.6431991520715</v>
      </c>
      <c r="D41" s="3">
        <v>40733</v>
      </c>
      <c r="E41" s="3">
        <v>60245378.20918325</v>
      </c>
    </row>
    <row r="42" spans="1:5" ht="12.75">
      <c r="A42">
        <v>1986</v>
      </c>
      <c r="B42" s="3">
        <v>1512.2132350900001</v>
      </c>
      <c r="C42" s="3">
        <v>274.0033569011933</v>
      </c>
      <c r="D42" s="3">
        <v>42062</v>
      </c>
      <c r="E42" s="3">
        <v>61194159.31731154</v>
      </c>
    </row>
    <row r="43" spans="1:5" ht="12.75">
      <c r="A43">
        <v>1987</v>
      </c>
      <c r="B43" s="3">
        <v>1538.48169248</v>
      </c>
      <c r="C43" s="3">
        <v>295.3573268011443</v>
      </c>
      <c r="D43" s="3">
        <v>43435</v>
      </c>
      <c r="E43" s="3">
        <v>63325801.249646135</v>
      </c>
    </row>
    <row r="44" spans="1:5" ht="12.75">
      <c r="A44">
        <v>1988</v>
      </c>
      <c r="B44" s="3">
        <v>1558.24975111</v>
      </c>
      <c r="C44" s="3">
        <v>371.7265149924905</v>
      </c>
      <c r="D44" s="3">
        <v>44853</v>
      </c>
      <c r="E44" s="3">
        <v>65803095.80336512</v>
      </c>
    </row>
    <row r="45" spans="1:5" ht="12.75">
      <c r="A45">
        <v>1989</v>
      </c>
      <c r="B45" s="3">
        <v>1623.67151632</v>
      </c>
      <c r="C45" s="3">
        <v>398.86697624088896</v>
      </c>
      <c r="D45" s="3">
        <v>46317</v>
      </c>
      <c r="E45" s="3">
        <v>67824842.75307234</v>
      </c>
    </row>
    <row r="46" spans="1:5" ht="12.75">
      <c r="A46">
        <v>1990</v>
      </c>
      <c r="B46" s="3">
        <v>1705.96266291</v>
      </c>
      <c r="C46" s="3">
        <v>419.7981321111035</v>
      </c>
      <c r="D46" s="3">
        <v>47829</v>
      </c>
      <c r="E46" s="3">
        <v>69961945.44267777</v>
      </c>
    </row>
    <row r="47" spans="1:5" ht="12.75">
      <c r="A47">
        <v>1991</v>
      </c>
      <c r="B47" s="3">
        <v>1777.9934122500001</v>
      </c>
      <c r="C47" s="3">
        <v>448.93810053975824</v>
      </c>
      <c r="D47" s="3">
        <v>49164</v>
      </c>
      <c r="E47" s="3">
        <v>72691042.02716298</v>
      </c>
    </row>
    <row r="48" spans="1:5" ht="12.75">
      <c r="A48">
        <v>1992</v>
      </c>
      <c r="B48" s="3">
        <v>1842.5096859</v>
      </c>
      <c r="C48" s="3">
        <v>466.7270966840405</v>
      </c>
      <c r="D48" s="3">
        <v>50536</v>
      </c>
      <c r="E48" s="3">
        <v>75408115.28265442</v>
      </c>
    </row>
    <row r="49" spans="1:5" ht="12.75">
      <c r="A49">
        <v>1993</v>
      </c>
      <c r="B49" s="3">
        <v>1878.4532838000002</v>
      </c>
      <c r="C49" s="3">
        <v>394.43631060948</v>
      </c>
      <c r="D49" s="3">
        <v>51946</v>
      </c>
      <c r="E49" s="3">
        <v>76872011.3709333</v>
      </c>
    </row>
    <row r="50" spans="1:5" ht="12.75">
      <c r="A50">
        <v>1994</v>
      </c>
      <c r="B50" s="3">
        <v>1961.3830596</v>
      </c>
      <c r="C50" s="3">
        <v>424.9723008919602</v>
      </c>
      <c r="D50" s="3">
        <v>53395</v>
      </c>
      <c r="E50" s="3">
        <v>79245902.96552739</v>
      </c>
    </row>
    <row r="51" spans="1:5" ht="12.75">
      <c r="A51">
        <v>1995</v>
      </c>
      <c r="B51" s="3">
        <v>1840.43</v>
      </c>
      <c r="C51" s="3">
        <v>364.09900000000005</v>
      </c>
      <c r="D51" s="3">
        <v>54885</v>
      </c>
      <c r="E51" s="3">
        <v>78221484.65866114</v>
      </c>
    </row>
    <row r="52" spans="1:5" ht="12.75">
      <c r="A52">
        <v>1996</v>
      </c>
      <c r="B52" s="3">
        <v>1935.2673579</v>
      </c>
      <c r="C52" s="3">
        <v>447.16094870936905</v>
      </c>
      <c r="D52" s="3">
        <v>56033</v>
      </c>
      <c r="E52" s="3">
        <v>82630662.83224146</v>
      </c>
    </row>
    <row r="53" spans="1:5" ht="12.75">
      <c r="A53">
        <v>1997</v>
      </c>
      <c r="B53" s="3">
        <v>2066.3243782000004</v>
      </c>
      <c r="C53" s="3">
        <v>534.4088935298516</v>
      </c>
      <c r="D53" s="3">
        <v>57205</v>
      </c>
      <c r="E53" s="3">
        <v>88467293.2636279</v>
      </c>
    </row>
    <row r="54" spans="1:5" ht="12.75">
      <c r="A54">
        <v>1998</v>
      </c>
      <c r="B54" s="3">
        <v>2170.2718646</v>
      </c>
      <c r="C54" s="3">
        <v>527.799780558957</v>
      </c>
      <c r="D54" s="3">
        <v>58401</v>
      </c>
      <c r="E54" s="3">
        <v>91110730.75166796</v>
      </c>
    </row>
    <row r="55" spans="1:5" ht="12.75">
      <c r="A55">
        <v>1999</v>
      </c>
      <c r="B55" s="3">
        <v>2248.8950342000003</v>
      </c>
      <c r="C55" s="3">
        <v>527.4093072016109</v>
      </c>
      <c r="D55" s="3">
        <v>59622</v>
      </c>
      <c r="E55" s="3">
        <v>93154984.81036186</v>
      </c>
    </row>
    <row r="56" spans="1:5" ht="12.75">
      <c r="A56">
        <v>2000</v>
      </c>
      <c r="B56" s="3">
        <v>2396.3502857999997</v>
      </c>
      <c r="C56" s="3">
        <v>569.2281611151068</v>
      </c>
      <c r="D56" s="3">
        <v>60868</v>
      </c>
      <c r="E56" s="3">
        <v>93051182.15004946</v>
      </c>
    </row>
    <row r="57" spans="1:5" ht="12.75">
      <c r="A57">
        <v>2001</v>
      </c>
      <c r="B57" s="3">
        <v>2392.2461269</v>
      </c>
      <c r="C57" s="3">
        <v>499.74766485932014</v>
      </c>
      <c r="D57" s="3">
        <v>62140.03931434705</v>
      </c>
      <c r="E57" s="3">
        <v>91695706.6542443</v>
      </c>
    </row>
    <row r="58" spans="1:5" ht="12.75">
      <c r="A58">
        <v>2002</v>
      </c>
      <c r="B58" s="3">
        <v>2410.0062764000004</v>
      </c>
      <c r="C58" s="3">
        <v>488.30461617315365</v>
      </c>
      <c r="D58" s="3">
        <v>63438.662121124355</v>
      </c>
      <c r="E58" s="3">
        <v>94802295.6217911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H29" sqref="H29"/>
    </sheetView>
  </sheetViews>
  <sheetFormatPr defaultColWidth="9.140625" defaultRowHeight="12.75"/>
  <cols>
    <col min="2" max="2" width="10.00390625" style="0" bestFit="1" customWidth="1"/>
    <col min="3" max="3" width="9.8515625" style="0" bestFit="1" customWidth="1"/>
    <col min="4" max="4" width="11.421875" style="0" bestFit="1" customWidth="1"/>
    <col min="5" max="5" width="8.00390625" style="0" bestFit="1" customWidth="1"/>
  </cols>
  <sheetData>
    <row r="1" spans="2:5" ht="12.75">
      <c r="B1" t="s">
        <v>0</v>
      </c>
      <c r="C1" t="s">
        <v>1</v>
      </c>
      <c r="D1" t="s">
        <v>4</v>
      </c>
      <c r="E1" t="s">
        <v>2</v>
      </c>
    </row>
    <row r="2" ht="12.75">
      <c r="D2" t="s">
        <v>3</v>
      </c>
    </row>
    <row r="4" spans="1:5" ht="12.75">
      <c r="A4">
        <v>1954</v>
      </c>
      <c r="B4" s="3">
        <v>31461393.096457653</v>
      </c>
      <c r="C4" s="3">
        <v>8347094.933</v>
      </c>
      <c r="D4" s="3">
        <v>1244.6490649314433</v>
      </c>
      <c r="E4" s="3">
        <v>1471815.8</v>
      </c>
    </row>
    <row r="5" spans="1:5" ht="12.75">
      <c r="A5">
        <v>1955</v>
      </c>
      <c r="B5" s="3">
        <v>32669994.03173574</v>
      </c>
      <c r="C5" s="3">
        <v>8034449.936</v>
      </c>
      <c r="D5" s="3">
        <v>1262.4297658590353</v>
      </c>
      <c r="E5" s="3">
        <v>1520876.3266666667</v>
      </c>
    </row>
    <row r="6" spans="1:5" ht="12.75">
      <c r="A6">
        <v>1956</v>
      </c>
      <c r="B6" s="3">
        <v>33280589.295912687</v>
      </c>
      <c r="C6" s="3">
        <v>7556625.966</v>
      </c>
      <c r="D6" s="3">
        <v>1298</v>
      </c>
      <c r="E6" s="3">
        <v>1553583.3444444446</v>
      </c>
    </row>
    <row r="7" spans="1:5" ht="12.75">
      <c r="A7">
        <v>1957</v>
      </c>
      <c r="B7" s="3">
        <v>34999068.75076122</v>
      </c>
      <c r="C7" s="3">
        <v>8285151.841</v>
      </c>
      <c r="D7" s="3">
        <v>1324</v>
      </c>
      <c r="E7" s="3">
        <v>1586290.3622222221</v>
      </c>
    </row>
    <row r="8" spans="1:5" ht="12.75">
      <c r="A8">
        <v>1958</v>
      </c>
      <c r="B8" s="3">
        <v>36006236.196826294</v>
      </c>
      <c r="C8" s="3">
        <v>8198664.155</v>
      </c>
      <c r="D8" s="3">
        <v>1350</v>
      </c>
      <c r="E8" s="3">
        <v>1630411.1296296292</v>
      </c>
    </row>
    <row r="9" spans="1:5" ht="12.75">
      <c r="A9">
        <v>1959</v>
      </c>
      <c r="B9" s="3">
        <v>37422565.41785529</v>
      </c>
      <c r="C9" s="3">
        <v>8161701.233</v>
      </c>
      <c r="D9" s="3">
        <v>1372</v>
      </c>
      <c r="E9" s="3">
        <v>1675554.673972641</v>
      </c>
    </row>
    <row r="10" spans="1:5" ht="12.75">
      <c r="A10">
        <v>1960</v>
      </c>
      <c r="B10" s="3">
        <v>39688692.17150171</v>
      </c>
      <c r="C10" s="3">
        <v>9399350.814</v>
      </c>
      <c r="D10" s="3">
        <v>1390</v>
      </c>
      <c r="E10" s="3">
        <v>1733444.0528930363</v>
      </c>
    </row>
    <row r="11" spans="1:5" ht="12.75">
      <c r="A11">
        <v>1961</v>
      </c>
      <c r="B11" s="3">
        <v>40192055.17278157</v>
      </c>
      <c r="C11" s="3">
        <v>9979771</v>
      </c>
      <c r="D11" s="3">
        <v>1417</v>
      </c>
      <c r="E11" s="3">
        <v>1778540.9448241207</v>
      </c>
    </row>
    <row r="12" spans="1:5" ht="12.75">
      <c r="A12">
        <v>1962</v>
      </c>
      <c r="B12" s="3">
        <v>42152209.91894198</v>
      </c>
      <c r="C12" s="3">
        <v>9059269.957</v>
      </c>
      <c r="D12" s="3">
        <v>1456</v>
      </c>
      <c r="E12" s="3">
        <v>1820220.5645513278</v>
      </c>
    </row>
    <row r="13" spans="1:5" ht="12.75">
      <c r="A13">
        <v>1963</v>
      </c>
      <c r="B13" s="3">
        <v>44171583.84172355</v>
      </c>
      <c r="C13" s="3">
        <v>9909589.14</v>
      </c>
      <c r="D13" s="3">
        <v>1489</v>
      </c>
      <c r="E13" s="3">
        <v>1885550.3680186644</v>
      </c>
    </row>
    <row r="14" spans="1:5" ht="12.75">
      <c r="A14">
        <v>1964</v>
      </c>
      <c r="B14" s="3">
        <v>46516663.2359215</v>
      </c>
      <c r="C14" s="3">
        <v>11516599.29</v>
      </c>
      <c r="D14" s="3">
        <v>1522</v>
      </c>
      <c r="E14" s="3">
        <v>1965404.8874515432</v>
      </c>
    </row>
    <row r="15" spans="1:5" ht="12.75">
      <c r="A15">
        <v>1965</v>
      </c>
      <c r="B15" s="3">
        <v>48387989.21715017</v>
      </c>
      <c r="C15" s="3">
        <v>13239651.209</v>
      </c>
      <c r="D15" s="3">
        <v>1556</v>
      </c>
      <c r="E15" s="3">
        <v>2050227.1760229722</v>
      </c>
    </row>
    <row r="16" spans="1:5" ht="12.75">
      <c r="A16">
        <v>1966</v>
      </c>
      <c r="B16" s="3">
        <v>50057969.9978669</v>
      </c>
      <c r="C16" s="3">
        <v>13565693.387</v>
      </c>
      <c r="D16" s="3">
        <v>1585</v>
      </c>
      <c r="E16" s="3">
        <v>2122575.321407035</v>
      </c>
    </row>
    <row r="17" spans="1:5" ht="12.75">
      <c r="A17">
        <v>1967</v>
      </c>
      <c r="B17" s="3">
        <v>49744108.36177474</v>
      </c>
      <c r="C17" s="3">
        <v>11913014.183</v>
      </c>
      <c r="D17" s="3">
        <v>1614</v>
      </c>
      <c r="E17" s="3">
        <v>2158499.0943575017</v>
      </c>
    </row>
    <row r="18" spans="1:5" ht="12.75">
      <c r="A18">
        <v>1968</v>
      </c>
      <c r="B18" s="3">
        <v>50419206.975255966</v>
      </c>
      <c r="C18" s="3">
        <v>10493695.919</v>
      </c>
      <c r="D18" s="3">
        <v>1633</v>
      </c>
      <c r="E18" s="3">
        <v>2119556.0153194545</v>
      </c>
    </row>
    <row r="19" spans="1:5" ht="12.75">
      <c r="A19">
        <v>1969</v>
      </c>
      <c r="B19" s="3">
        <v>54446110.98549488</v>
      </c>
      <c r="C19" s="3">
        <v>12401317.866</v>
      </c>
      <c r="D19" s="3">
        <v>1651</v>
      </c>
      <c r="E19" s="3">
        <v>2189028.331873654</v>
      </c>
    </row>
    <row r="20" spans="1:5" ht="12.75">
      <c r="A20">
        <v>1970</v>
      </c>
      <c r="B20" s="3">
        <v>55523900</v>
      </c>
      <c r="C20" s="3">
        <v>13772928.749</v>
      </c>
      <c r="D20" s="3">
        <v>1681</v>
      </c>
      <c r="E20" s="3">
        <v>2252588.7570423544</v>
      </c>
    </row>
    <row r="21" spans="1:5" ht="12.75">
      <c r="A21">
        <v>1971</v>
      </c>
      <c r="B21" s="3">
        <v>57625700</v>
      </c>
      <c r="C21" s="3">
        <v>14440569.901</v>
      </c>
      <c r="D21" s="3">
        <v>1713</v>
      </c>
      <c r="E21" s="3">
        <v>2275613.1914285705</v>
      </c>
    </row>
    <row r="22" spans="1:5" ht="12.75">
      <c r="A22">
        <v>1972</v>
      </c>
      <c r="B22" s="3">
        <v>60575700</v>
      </c>
      <c r="C22" s="3">
        <v>14569063.44</v>
      </c>
      <c r="D22" s="3">
        <v>1748</v>
      </c>
      <c r="E22" s="3">
        <v>2311759.45</v>
      </c>
    </row>
    <row r="23" spans="1:5" ht="12.75">
      <c r="A23">
        <v>1973</v>
      </c>
      <c r="B23" s="3">
        <v>65300700</v>
      </c>
      <c r="C23" s="3">
        <v>17938513.938</v>
      </c>
      <c r="D23" s="3">
        <v>1793</v>
      </c>
      <c r="E23" s="3">
        <v>2385677.45</v>
      </c>
    </row>
    <row r="24" spans="1:5" ht="12.75">
      <c r="A24">
        <v>1974</v>
      </c>
      <c r="B24" s="3">
        <v>69214500</v>
      </c>
      <c r="C24" s="3">
        <v>24398057.871</v>
      </c>
      <c r="D24" s="3">
        <v>1843</v>
      </c>
      <c r="E24" s="3">
        <v>2450335.438571429</v>
      </c>
    </row>
    <row r="25" spans="1:5" ht="12.75">
      <c r="A25">
        <v>1975</v>
      </c>
      <c r="B25" s="3">
        <v>68015899.99999999</v>
      </c>
      <c r="C25" s="3">
        <v>18914276.076</v>
      </c>
      <c r="D25" s="3">
        <v>1889</v>
      </c>
      <c r="E25" s="3">
        <v>2458238.955714286</v>
      </c>
    </row>
    <row r="26" spans="1:5" ht="12.75">
      <c r="A26">
        <v>1976</v>
      </c>
      <c r="B26" s="3">
        <v>68647700</v>
      </c>
      <c r="C26" s="3">
        <v>18719022.486</v>
      </c>
      <c r="D26" s="3">
        <v>1919</v>
      </c>
      <c r="E26" s="3">
        <v>2506487.2857142854</v>
      </c>
    </row>
    <row r="27" spans="1:5" ht="12.75">
      <c r="A27">
        <v>1977</v>
      </c>
      <c r="B27" s="3">
        <v>65945500</v>
      </c>
      <c r="C27" s="3">
        <v>16314369.909</v>
      </c>
      <c r="D27" s="3">
        <v>1937</v>
      </c>
      <c r="E27" s="3">
        <v>2530414.194285714</v>
      </c>
    </row>
    <row r="28" spans="1:5" ht="12.75">
      <c r="A28">
        <v>1978</v>
      </c>
      <c r="B28" s="3">
        <v>65532200</v>
      </c>
      <c r="C28" s="3">
        <v>14141338.316</v>
      </c>
      <c r="D28" s="3">
        <v>1952</v>
      </c>
      <c r="E28" s="3">
        <v>2472284.508571429</v>
      </c>
    </row>
    <row r="29" spans="1:5" ht="12.75">
      <c r="A29">
        <v>1979</v>
      </c>
      <c r="B29" s="3">
        <v>65489000</v>
      </c>
      <c r="C29" s="3">
        <v>15115489.629</v>
      </c>
      <c r="D29" s="3">
        <v>1960</v>
      </c>
      <c r="E29" s="3">
        <v>2603818.397142857</v>
      </c>
    </row>
    <row r="30" spans="1:5" ht="12.75">
      <c r="A30">
        <v>1980</v>
      </c>
      <c r="B30" s="3">
        <v>66075300</v>
      </c>
      <c r="C30" s="3">
        <v>13662080.224</v>
      </c>
      <c r="D30" s="3">
        <v>1985</v>
      </c>
      <c r="E30" s="3">
        <v>2602031.008571429</v>
      </c>
    </row>
    <row r="31" spans="1:5" ht="12.75">
      <c r="A31">
        <v>1981</v>
      </c>
      <c r="B31" s="3">
        <v>68224700</v>
      </c>
      <c r="C31" s="3">
        <v>16656066.508</v>
      </c>
      <c r="D31" s="3">
        <v>2002</v>
      </c>
      <c r="E31" s="3">
        <v>2514645.9557142854</v>
      </c>
    </row>
    <row r="32" spans="1:5" ht="12.75">
      <c r="A32">
        <v>1982</v>
      </c>
      <c r="B32" s="3">
        <v>71171400</v>
      </c>
      <c r="C32" s="3">
        <v>18304262.255</v>
      </c>
      <c r="D32" s="3">
        <v>2031</v>
      </c>
      <c r="E32" s="3">
        <v>2596232.1728571425</v>
      </c>
    </row>
    <row r="33" spans="1:5" ht="12.75">
      <c r="A33">
        <v>1983</v>
      </c>
      <c r="B33" s="3">
        <v>73120700</v>
      </c>
      <c r="C33" s="3">
        <v>18993666.315</v>
      </c>
      <c r="D33" s="3">
        <v>2075</v>
      </c>
      <c r="E33" s="3">
        <v>2541382.442857143</v>
      </c>
    </row>
    <row r="34" spans="1:5" ht="12.75">
      <c r="A34">
        <v>1984</v>
      </c>
      <c r="B34" s="3">
        <v>76727200</v>
      </c>
      <c r="C34" s="3">
        <v>21806098.619</v>
      </c>
      <c r="D34" s="3">
        <v>2110</v>
      </c>
      <c r="E34" s="3">
        <v>2667077.4</v>
      </c>
    </row>
    <row r="35" spans="1:5" ht="12.75">
      <c r="A35">
        <v>1985</v>
      </c>
      <c r="B35" s="3">
        <v>77318900</v>
      </c>
      <c r="C35" s="3">
        <v>20329836.929</v>
      </c>
      <c r="D35" s="3">
        <v>2130</v>
      </c>
      <c r="E35" s="3">
        <v>2744157.78</v>
      </c>
    </row>
    <row r="36" spans="1:5" ht="12.75">
      <c r="A36">
        <v>1986</v>
      </c>
      <c r="B36" s="3">
        <v>78938300</v>
      </c>
      <c r="C36" s="3">
        <v>18811592.8</v>
      </c>
      <c r="D36" s="3">
        <v>2140</v>
      </c>
      <c r="E36" s="3">
        <v>2697322.68</v>
      </c>
    </row>
    <row r="37" spans="1:5" ht="12.75">
      <c r="A37">
        <v>1987</v>
      </c>
      <c r="B37" s="3">
        <v>79265000</v>
      </c>
      <c r="C37" s="3">
        <v>17050082.351</v>
      </c>
      <c r="D37" s="3">
        <v>2167</v>
      </c>
      <c r="E37" s="3">
        <v>2728020.805714285</v>
      </c>
    </row>
    <row r="38" spans="1:5" ht="12.75">
      <c r="A38">
        <v>1988</v>
      </c>
      <c r="B38" s="3">
        <v>79159000</v>
      </c>
      <c r="C38" s="3">
        <v>15863216.953</v>
      </c>
      <c r="D38" s="3">
        <v>2182</v>
      </c>
      <c r="E38" s="3">
        <v>2552834.625714285</v>
      </c>
    </row>
    <row r="39" spans="1:5" ht="12.75">
      <c r="A39">
        <v>1989</v>
      </c>
      <c r="B39" s="3">
        <v>79604000</v>
      </c>
      <c r="C39" s="3">
        <v>17990876.164</v>
      </c>
      <c r="D39" s="3">
        <v>2190</v>
      </c>
      <c r="E39" s="3">
        <v>2514326.23</v>
      </c>
    </row>
    <row r="40" spans="1:5" ht="12.75">
      <c r="A40">
        <v>1990</v>
      </c>
      <c r="B40" s="3">
        <v>79590000</v>
      </c>
      <c r="C40" s="3">
        <v>15530897.788</v>
      </c>
      <c r="D40" s="3">
        <v>2209</v>
      </c>
      <c r="E40" s="3">
        <v>2552173.0371428574</v>
      </c>
    </row>
    <row r="41" spans="1:5" ht="12.75">
      <c r="A41">
        <v>1991</v>
      </c>
      <c r="B41" s="3">
        <v>78540000</v>
      </c>
      <c r="C41" s="3">
        <v>12800260.018</v>
      </c>
      <c r="D41" s="3">
        <v>2284</v>
      </c>
      <c r="E41" s="3">
        <v>2445337.6071428577</v>
      </c>
    </row>
    <row r="42" spans="1:5" ht="12.75">
      <c r="A42">
        <v>1992</v>
      </c>
      <c r="B42" s="3">
        <v>79406000</v>
      </c>
      <c r="C42" s="3">
        <v>13920365.279</v>
      </c>
      <c r="D42" s="3">
        <v>2305</v>
      </c>
      <c r="E42" s="3">
        <v>2473177.032857143</v>
      </c>
    </row>
    <row r="43" spans="1:5" ht="12.75">
      <c r="A43">
        <v>1993</v>
      </c>
      <c r="B43" s="3">
        <v>84527000</v>
      </c>
      <c r="C43" s="3">
        <v>17078183.468</v>
      </c>
      <c r="D43" s="3">
        <v>2327</v>
      </c>
      <c r="E43" s="3">
        <v>2594634.9</v>
      </c>
    </row>
    <row r="44" spans="1:5" ht="12.75">
      <c r="A44">
        <v>1994</v>
      </c>
      <c r="B44" s="3">
        <v>89000000</v>
      </c>
      <c r="C44" s="3">
        <v>19276657.391</v>
      </c>
      <c r="D44" s="3">
        <v>2356</v>
      </c>
      <c r="E44" s="3">
        <v>2713019.994285715</v>
      </c>
    </row>
    <row r="45" spans="1:5" ht="12.75">
      <c r="A45">
        <v>1995</v>
      </c>
      <c r="B45" s="3">
        <v>92679000</v>
      </c>
      <c r="C45" s="3">
        <v>21072000</v>
      </c>
      <c r="D45" s="3">
        <v>2389</v>
      </c>
      <c r="E45" s="3">
        <v>2869747.697142857</v>
      </c>
    </row>
    <row r="46" spans="1:5" ht="12.75">
      <c r="A46">
        <v>1996</v>
      </c>
      <c r="B46" s="3">
        <v>95516000</v>
      </c>
      <c r="C46" s="3">
        <v>21574901.095</v>
      </c>
      <c r="D46" s="3">
        <v>2429</v>
      </c>
      <c r="E46" s="3">
        <v>2910382.5771428565</v>
      </c>
    </row>
    <row r="47" spans="1:5" ht="12.75">
      <c r="A47">
        <v>1997</v>
      </c>
      <c r="B47" s="3">
        <v>97284000</v>
      </c>
      <c r="C47" s="3">
        <v>21090186.757</v>
      </c>
      <c r="D47" s="3">
        <v>2460</v>
      </c>
      <c r="E47" s="3">
        <v>2896616.3571428573</v>
      </c>
    </row>
    <row r="48" spans="1:5" ht="12.75">
      <c r="A48">
        <v>1998</v>
      </c>
      <c r="B48" s="3">
        <v>97684000</v>
      </c>
      <c r="C48" s="3">
        <v>19268233.624</v>
      </c>
      <c r="D48" s="3">
        <v>2478</v>
      </c>
      <c r="E48" s="3">
        <v>2866592.8757142858</v>
      </c>
    </row>
    <row r="49" spans="1:5" ht="12.75">
      <c r="A49">
        <v>1999</v>
      </c>
      <c r="B49" s="3">
        <v>102256000</v>
      </c>
      <c r="C49" s="3">
        <v>21680312.454</v>
      </c>
      <c r="D49" s="3">
        <v>2490</v>
      </c>
      <c r="E49" s="3">
        <v>2918442.681818182</v>
      </c>
    </row>
    <row r="50" spans="1:5" ht="12.75">
      <c r="A50">
        <v>2000</v>
      </c>
      <c r="B50" s="3">
        <v>104961000</v>
      </c>
      <c r="C50" s="3">
        <v>21082661.063</v>
      </c>
      <c r="D50" s="3">
        <v>2503.2</v>
      </c>
      <c r="E50" s="3">
        <v>2893405.9345454546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Kehoe</dc:creator>
  <cp:keywords/>
  <dc:description/>
  <cp:lastModifiedBy>Timothy J. Kehoe</cp:lastModifiedBy>
  <dcterms:created xsi:type="dcterms:W3CDTF">2005-03-08T03:57:10Z</dcterms:created>
  <dcterms:modified xsi:type="dcterms:W3CDTF">2009-10-22T21:03:45Z</dcterms:modified>
  <cp:category/>
  <cp:version/>
  <cp:contentType/>
  <cp:contentStatus/>
</cp:coreProperties>
</file>